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 activeTab="4"/>
  </bookViews>
  <sheets>
    <sheet name="Sheet1" sheetId="1" r:id="rId1"/>
    <sheet name="Sheet2" sheetId="4" r:id="rId2"/>
    <sheet name="Sheet3" sheetId="3" r:id="rId3"/>
    <sheet name="Av Submission characteristics" sheetId="5" r:id="rId4"/>
    <sheet name="Return of Investment" sheetId="6" r:id="rId5"/>
  </sheets>
  <definedNames>
    <definedName name="_xlnm._FilterDatabase" localSheetId="4" hidden="1">'Return of Investment'!$A$1:$G$865</definedName>
    <definedName name="_xlnm._FilterDatabase" localSheetId="0" hidden="1">Sheet1!$A$1:$L$217</definedName>
  </definedNames>
  <calcPr calcId="145621"/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2" i="6"/>
  <c r="I16" i="6" l="1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2" i="6"/>
  <c r="B843" i="6"/>
  <c r="C843" i="6"/>
  <c r="D843" i="6"/>
  <c r="E843" i="6"/>
  <c r="B844" i="6"/>
  <c r="C844" i="6"/>
  <c r="D844" i="6"/>
  <c r="E844" i="6"/>
  <c r="B845" i="6"/>
  <c r="C845" i="6"/>
  <c r="D845" i="6"/>
  <c r="E845" i="6"/>
  <c r="B846" i="6"/>
  <c r="C846" i="6"/>
  <c r="D846" i="6"/>
  <c r="E846" i="6"/>
  <c r="B847" i="6"/>
  <c r="C847" i="6"/>
  <c r="D847" i="6"/>
  <c r="E847" i="6"/>
  <c r="B848" i="6"/>
  <c r="C848" i="6"/>
  <c r="D848" i="6"/>
  <c r="E848" i="6"/>
  <c r="B849" i="6"/>
  <c r="C849" i="6"/>
  <c r="D849" i="6"/>
  <c r="E849" i="6"/>
  <c r="B850" i="6"/>
  <c r="C850" i="6"/>
  <c r="D850" i="6"/>
  <c r="E850" i="6"/>
  <c r="B851" i="6"/>
  <c r="C851" i="6"/>
  <c r="D851" i="6"/>
  <c r="E851" i="6"/>
  <c r="B852" i="6"/>
  <c r="C852" i="6"/>
  <c r="D852" i="6"/>
  <c r="E852" i="6"/>
  <c r="B853" i="6"/>
  <c r="C853" i="6"/>
  <c r="D853" i="6"/>
  <c r="E853" i="6"/>
  <c r="B854" i="6"/>
  <c r="C854" i="6"/>
  <c r="D854" i="6"/>
  <c r="E854" i="6"/>
  <c r="B855" i="6"/>
  <c r="C855" i="6"/>
  <c r="D855" i="6"/>
  <c r="E855" i="6"/>
  <c r="B856" i="6"/>
  <c r="C856" i="6"/>
  <c r="D856" i="6"/>
  <c r="E856" i="6"/>
  <c r="B857" i="6"/>
  <c r="C857" i="6"/>
  <c r="D857" i="6"/>
  <c r="E857" i="6"/>
  <c r="B858" i="6"/>
  <c r="C858" i="6"/>
  <c r="D858" i="6"/>
  <c r="E858" i="6"/>
  <c r="B859" i="6"/>
  <c r="C859" i="6"/>
  <c r="D859" i="6"/>
  <c r="E859" i="6"/>
  <c r="B860" i="6"/>
  <c r="C860" i="6"/>
  <c r="D860" i="6"/>
  <c r="E860" i="6"/>
  <c r="B861" i="6"/>
  <c r="C861" i="6"/>
  <c r="D861" i="6"/>
  <c r="E861" i="6"/>
  <c r="B862" i="6"/>
  <c r="C862" i="6"/>
  <c r="D862" i="6"/>
  <c r="E862" i="6"/>
  <c r="B863" i="6"/>
  <c r="C863" i="6"/>
  <c r="D863" i="6"/>
  <c r="E863" i="6"/>
  <c r="B864" i="6"/>
  <c r="C864" i="6"/>
  <c r="D864" i="6"/>
  <c r="E864" i="6"/>
  <c r="B865" i="6"/>
  <c r="C865" i="6"/>
  <c r="D865" i="6"/>
  <c r="E865" i="6"/>
  <c r="C842" i="6"/>
  <c r="E842" i="6" s="1"/>
  <c r="B842" i="6"/>
  <c r="D842" i="6" s="1"/>
  <c r="B819" i="6"/>
  <c r="C819" i="6"/>
  <c r="D819" i="6"/>
  <c r="E819" i="6"/>
  <c r="B820" i="6"/>
  <c r="C820" i="6"/>
  <c r="D820" i="6"/>
  <c r="E820" i="6"/>
  <c r="B821" i="6"/>
  <c r="C821" i="6"/>
  <c r="D821" i="6"/>
  <c r="E821" i="6"/>
  <c r="B822" i="6"/>
  <c r="C822" i="6"/>
  <c r="D822" i="6"/>
  <c r="E822" i="6"/>
  <c r="B823" i="6"/>
  <c r="C823" i="6"/>
  <c r="D823" i="6"/>
  <c r="E823" i="6"/>
  <c r="B824" i="6"/>
  <c r="C824" i="6"/>
  <c r="D824" i="6"/>
  <c r="E824" i="6"/>
  <c r="B825" i="6"/>
  <c r="C825" i="6"/>
  <c r="D825" i="6"/>
  <c r="E825" i="6"/>
  <c r="B826" i="6"/>
  <c r="C826" i="6"/>
  <c r="D826" i="6"/>
  <c r="E826" i="6"/>
  <c r="B827" i="6"/>
  <c r="C827" i="6"/>
  <c r="D827" i="6"/>
  <c r="E827" i="6"/>
  <c r="B828" i="6"/>
  <c r="C828" i="6"/>
  <c r="D828" i="6"/>
  <c r="E828" i="6"/>
  <c r="B829" i="6"/>
  <c r="C829" i="6"/>
  <c r="D829" i="6"/>
  <c r="E829" i="6"/>
  <c r="B830" i="6"/>
  <c r="C830" i="6"/>
  <c r="D830" i="6"/>
  <c r="E830" i="6"/>
  <c r="B831" i="6"/>
  <c r="C831" i="6"/>
  <c r="D831" i="6"/>
  <c r="E831" i="6"/>
  <c r="B832" i="6"/>
  <c r="C832" i="6"/>
  <c r="D832" i="6"/>
  <c r="E832" i="6"/>
  <c r="B833" i="6"/>
  <c r="C833" i="6"/>
  <c r="D833" i="6"/>
  <c r="E833" i="6"/>
  <c r="B834" i="6"/>
  <c r="C834" i="6"/>
  <c r="D834" i="6"/>
  <c r="E834" i="6"/>
  <c r="B835" i="6"/>
  <c r="C835" i="6"/>
  <c r="D835" i="6"/>
  <c r="E835" i="6"/>
  <c r="B836" i="6"/>
  <c r="C836" i="6"/>
  <c r="D836" i="6"/>
  <c r="E836" i="6"/>
  <c r="B837" i="6"/>
  <c r="C837" i="6"/>
  <c r="D837" i="6"/>
  <c r="E837" i="6"/>
  <c r="B838" i="6"/>
  <c r="C838" i="6"/>
  <c r="D838" i="6"/>
  <c r="E838" i="6"/>
  <c r="B839" i="6"/>
  <c r="C839" i="6"/>
  <c r="D839" i="6"/>
  <c r="E839" i="6"/>
  <c r="B840" i="6"/>
  <c r="C840" i="6"/>
  <c r="D840" i="6"/>
  <c r="E840" i="6"/>
  <c r="B841" i="6"/>
  <c r="C841" i="6"/>
  <c r="D841" i="6"/>
  <c r="E841" i="6"/>
  <c r="C818" i="6"/>
  <c r="E818" i="6" s="1"/>
  <c r="B818" i="6"/>
  <c r="D818" i="6" s="1"/>
  <c r="B795" i="6"/>
  <c r="C795" i="6"/>
  <c r="D795" i="6"/>
  <c r="E795" i="6"/>
  <c r="B796" i="6"/>
  <c r="C796" i="6"/>
  <c r="D796" i="6"/>
  <c r="E796" i="6"/>
  <c r="B797" i="6"/>
  <c r="C797" i="6"/>
  <c r="D797" i="6"/>
  <c r="E797" i="6"/>
  <c r="B798" i="6"/>
  <c r="C798" i="6"/>
  <c r="D798" i="6"/>
  <c r="E798" i="6"/>
  <c r="B799" i="6"/>
  <c r="C799" i="6"/>
  <c r="D799" i="6"/>
  <c r="E799" i="6"/>
  <c r="B800" i="6"/>
  <c r="C800" i="6"/>
  <c r="D800" i="6"/>
  <c r="E800" i="6"/>
  <c r="B801" i="6"/>
  <c r="C801" i="6"/>
  <c r="D801" i="6"/>
  <c r="E801" i="6"/>
  <c r="B802" i="6"/>
  <c r="C802" i="6"/>
  <c r="D802" i="6"/>
  <c r="E802" i="6"/>
  <c r="B803" i="6"/>
  <c r="C803" i="6"/>
  <c r="D803" i="6"/>
  <c r="E803" i="6"/>
  <c r="B804" i="6"/>
  <c r="C804" i="6"/>
  <c r="D804" i="6"/>
  <c r="E804" i="6"/>
  <c r="B805" i="6"/>
  <c r="C805" i="6"/>
  <c r="D805" i="6"/>
  <c r="E805" i="6"/>
  <c r="B806" i="6"/>
  <c r="C806" i="6"/>
  <c r="D806" i="6"/>
  <c r="E806" i="6"/>
  <c r="B807" i="6"/>
  <c r="C807" i="6"/>
  <c r="D807" i="6"/>
  <c r="E807" i="6"/>
  <c r="B808" i="6"/>
  <c r="C808" i="6"/>
  <c r="D808" i="6"/>
  <c r="E808" i="6"/>
  <c r="B809" i="6"/>
  <c r="C809" i="6"/>
  <c r="D809" i="6"/>
  <c r="E809" i="6"/>
  <c r="B810" i="6"/>
  <c r="C810" i="6"/>
  <c r="D810" i="6"/>
  <c r="E810" i="6"/>
  <c r="B811" i="6"/>
  <c r="C811" i="6"/>
  <c r="D811" i="6"/>
  <c r="E811" i="6"/>
  <c r="B812" i="6"/>
  <c r="C812" i="6"/>
  <c r="D812" i="6"/>
  <c r="E812" i="6"/>
  <c r="B813" i="6"/>
  <c r="C813" i="6"/>
  <c r="D813" i="6"/>
  <c r="E813" i="6"/>
  <c r="B814" i="6"/>
  <c r="C814" i="6"/>
  <c r="D814" i="6"/>
  <c r="E814" i="6"/>
  <c r="B815" i="6"/>
  <c r="C815" i="6"/>
  <c r="D815" i="6"/>
  <c r="E815" i="6"/>
  <c r="B816" i="6"/>
  <c r="C816" i="6"/>
  <c r="D816" i="6"/>
  <c r="E816" i="6"/>
  <c r="B817" i="6"/>
  <c r="C817" i="6"/>
  <c r="D817" i="6"/>
  <c r="E817" i="6"/>
  <c r="C794" i="6"/>
  <c r="E794" i="6" s="1"/>
  <c r="B794" i="6"/>
  <c r="D794" i="6" s="1"/>
  <c r="B771" i="6"/>
  <c r="C771" i="6"/>
  <c r="D771" i="6"/>
  <c r="E771" i="6"/>
  <c r="B772" i="6"/>
  <c r="C772" i="6"/>
  <c r="D772" i="6"/>
  <c r="E772" i="6"/>
  <c r="B773" i="6"/>
  <c r="C773" i="6"/>
  <c r="D773" i="6"/>
  <c r="E773" i="6"/>
  <c r="B774" i="6"/>
  <c r="C774" i="6"/>
  <c r="D774" i="6"/>
  <c r="E774" i="6"/>
  <c r="B775" i="6"/>
  <c r="C775" i="6"/>
  <c r="D775" i="6"/>
  <c r="E775" i="6"/>
  <c r="B776" i="6"/>
  <c r="C776" i="6"/>
  <c r="D776" i="6"/>
  <c r="E776" i="6"/>
  <c r="B777" i="6"/>
  <c r="C777" i="6"/>
  <c r="D777" i="6"/>
  <c r="E777" i="6"/>
  <c r="B778" i="6"/>
  <c r="C778" i="6"/>
  <c r="D778" i="6"/>
  <c r="E778" i="6"/>
  <c r="B779" i="6"/>
  <c r="C779" i="6"/>
  <c r="D779" i="6"/>
  <c r="E779" i="6"/>
  <c r="B780" i="6"/>
  <c r="C780" i="6"/>
  <c r="D780" i="6"/>
  <c r="E780" i="6"/>
  <c r="B781" i="6"/>
  <c r="C781" i="6"/>
  <c r="D781" i="6"/>
  <c r="E781" i="6"/>
  <c r="B782" i="6"/>
  <c r="C782" i="6"/>
  <c r="D782" i="6"/>
  <c r="E782" i="6"/>
  <c r="B783" i="6"/>
  <c r="C783" i="6"/>
  <c r="D783" i="6"/>
  <c r="E783" i="6"/>
  <c r="B784" i="6"/>
  <c r="C784" i="6"/>
  <c r="D784" i="6"/>
  <c r="E784" i="6"/>
  <c r="B785" i="6"/>
  <c r="C785" i="6"/>
  <c r="D785" i="6"/>
  <c r="E785" i="6"/>
  <c r="B786" i="6"/>
  <c r="C786" i="6"/>
  <c r="D786" i="6"/>
  <c r="E786" i="6"/>
  <c r="B787" i="6"/>
  <c r="C787" i="6"/>
  <c r="D787" i="6"/>
  <c r="E787" i="6"/>
  <c r="B788" i="6"/>
  <c r="C788" i="6"/>
  <c r="D788" i="6"/>
  <c r="E788" i="6"/>
  <c r="B789" i="6"/>
  <c r="C789" i="6"/>
  <c r="D789" i="6"/>
  <c r="E789" i="6"/>
  <c r="B790" i="6"/>
  <c r="C790" i="6"/>
  <c r="D790" i="6"/>
  <c r="E790" i="6"/>
  <c r="B791" i="6"/>
  <c r="C791" i="6"/>
  <c r="D791" i="6"/>
  <c r="E791" i="6"/>
  <c r="B792" i="6"/>
  <c r="C792" i="6"/>
  <c r="D792" i="6"/>
  <c r="E792" i="6"/>
  <c r="B793" i="6"/>
  <c r="C793" i="6"/>
  <c r="D793" i="6"/>
  <c r="E793" i="6"/>
  <c r="C770" i="6"/>
  <c r="E770" i="6" s="1"/>
  <c r="B770" i="6"/>
  <c r="D770" i="6" s="1"/>
  <c r="B747" i="6"/>
  <c r="C747" i="6"/>
  <c r="D747" i="6"/>
  <c r="E747" i="6"/>
  <c r="B748" i="6"/>
  <c r="C748" i="6"/>
  <c r="D748" i="6"/>
  <c r="E748" i="6"/>
  <c r="B749" i="6"/>
  <c r="C749" i="6"/>
  <c r="D749" i="6"/>
  <c r="E749" i="6"/>
  <c r="B750" i="6"/>
  <c r="C750" i="6"/>
  <c r="D750" i="6"/>
  <c r="E750" i="6"/>
  <c r="B751" i="6"/>
  <c r="C751" i="6"/>
  <c r="D751" i="6"/>
  <c r="E751" i="6"/>
  <c r="B752" i="6"/>
  <c r="C752" i="6"/>
  <c r="D752" i="6"/>
  <c r="E752" i="6"/>
  <c r="B753" i="6"/>
  <c r="C753" i="6"/>
  <c r="D753" i="6"/>
  <c r="E753" i="6"/>
  <c r="B754" i="6"/>
  <c r="C754" i="6"/>
  <c r="D754" i="6"/>
  <c r="E754" i="6"/>
  <c r="B755" i="6"/>
  <c r="C755" i="6"/>
  <c r="D755" i="6"/>
  <c r="E755" i="6"/>
  <c r="B756" i="6"/>
  <c r="C756" i="6"/>
  <c r="D756" i="6"/>
  <c r="E756" i="6"/>
  <c r="B757" i="6"/>
  <c r="C757" i="6"/>
  <c r="D757" i="6"/>
  <c r="E757" i="6"/>
  <c r="B758" i="6"/>
  <c r="C758" i="6"/>
  <c r="D758" i="6"/>
  <c r="E758" i="6"/>
  <c r="B759" i="6"/>
  <c r="C759" i="6"/>
  <c r="D759" i="6"/>
  <c r="E759" i="6"/>
  <c r="B760" i="6"/>
  <c r="C760" i="6"/>
  <c r="D760" i="6"/>
  <c r="E760" i="6"/>
  <c r="B761" i="6"/>
  <c r="C761" i="6"/>
  <c r="D761" i="6"/>
  <c r="E761" i="6"/>
  <c r="B762" i="6"/>
  <c r="C762" i="6"/>
  <c r="D762" i="6"/>
  <c r="E762" i="6"/>
  <c r="B763" i="6"/>
  <c r="C763" i="6"/>
  <c r="D763" i="6"/>
  <c r="E763" i="6"/>
  <c r="B764" i="6"/>
  <c r="C764" i="6"/>
  <c r="D764" i="6"/>
  <c r="E764" i="6"/>
  <c r="B765" i="6"/>
  <c r="C765" i="6"/>
  <c r="D765" i="6"/>
  <c r="E765" i="6"/>
  <c r="B766" i="6"/>
  <c r="C766" i="6"/>
  <c r="D766" i="6"/>
  <c r="E766" i="6"/>
  <c r="B767" i="6"/>
  <c r="C767" i="6"/>
  <c r="D767" i="6"/>
  <c r="E767" i="6"/>
  <c r="B768" i="6"/>
  <c r="C768" i="6"/>
  <c r="D768" i="6"/>
  <c r="E768" i="6"/>
  <c r="B769" i="6"/>
  <c r="C769" i="6"/>
  <c r="D769" i="6"/>
  <c r="E769" i="6"/>
  <c r="C746" i="6"/>
  <c r="E746" i="6" s="1"/>
  <c r="B746" i="6"/>
  <c r="D746" i="6" s="1"/>
  <c r="B723" i="6"/>
  <c r="C723" i="6"/>
  <c r="D723" i="6"/>
  <c r="E723" i="6"/>
  <c r="B724" i="6"/>
  <c r="C724" i="6"/>
  <c r="D724" i="6"/>
  <c r="E724" i="6"/>
  <c r="B725" i="6"/>
  <c r="C725" i="6"/>
  <c r="D725" i="6"/>
  <c r="E725" i="6"/>
  <c r="B726" i="6"/>
  <c r="C726" i="6"/>
  <c r="D726" i="6"/>
  <c r="E726" i="6"/>
  <c r="B727" i="6"/>
  <c r="C727" i="6"/>
  <c r="D727" i="6"/>
  <c r="E727" i="6"/>
  <c r="B728" i="6"/>
  <c r="C728" i="6"/>
  <c r="D728" i="6"/>
  <c r="E728" i="6"/>
  <c r="B729" i="6"/>
  <c r="C729" i="6"/>
  <c r="D729" i="6"/>
  <c r="E729" i="6"/>
  <c r="B730" i="6"/>
  <c r="C730" i="6"/>
  <c r="D730" i="6"/>
  <c r="E730" i="6"/>
  <c r="B731" i="6"/>
  <c r="C731" i="6"/>
  <c r="D731" i="6"/>
  <c r="E731" i="6"/>
  <c r="B732" i="6"/>
  <c r="C732" i="6"/>
  <c r="D732" i="6"/>
  <c r="E732" i="6"/>
  <c r="B733" i="6"/>
  <c r="C733" i="6"/>
  <c r="D733" i="6"/>
  <c r="E733" i="6"/>
  <c r="B734" i="6"/>
  <c r="C734" i="6"/>
  <c r="D734" i="6"/>
  <c r="E734" i="6"/>
  <c r="B735" i="6"/>
  <c r="C735" i="6"/>
  <c r="D735" i="6"/>
  <c r="E735" i="6"/>
  <c r="B736" i="6"/>
  <c r="C736" i="6"/>
  <c r="D736" i="6"/>
  <c r="E736" i="6"/>
  <c r="B737" i="6"/>
  <c r="C737" i="6"/>
  <c r="D737" i="6"/>
  <c r="E737" i="6"/>
  <c r="B738" i="6"/>
  <c r="C738" i="6"/>
  <c r="D738" i="6"/>
  <c r="E738" i="6"/>
  <c r="B739" i="6"/>
  <c r="C739" i="6"/>
  <c r="D739" i="6"/>
  <c r="E739" i="6"/>
  <c r="B740" i="6"/>
  <c r="C740" i="6"/>
  <c r="D740" i="6"/>
  <c r="E740" i="6"/>
  <c r="B741" i="6"/>
  <c r="C741" i="6"/>
  <c r="D741" i="6"/>
  <c r="E741" i="6"/>
  <c r="B742" i="6"/>
  <c r="C742" i="6"/>
  <c r="D742" i="6"/>
  <c r="E742" i="6"/>
  <c r="B743" i="6"/>
  <c r="C743" i="6"/>
  <c r="D743" i="6"/>
  <c r="E743" i="6"/>
  <c r="B744" i="6"/>
  <c r="C744" i="6"/>
  <c r="D744" i="6"/>
  <c r="E744" i="6"/>
  <c r="B745" i="6"/>
  <c r="C745" i="6"/>
  <c r="D745" i="6"/>
  <c r="E745" i="6"/>
  <c r="C722" i="6"/>
  <c r="E722" i="6" s="1"/>
  <c r="B722" i="6"/>
  <c r="D722" i="6" s="1"/>
  <c r="B699" i="6"/>
  <c r="C699" i="6"/>
  <c r="D699" i="6"/>
  <c r="E699" i="6"/>
  <c r="B700" i="6"/>
  <c r="C700" i="6"/>
  <c r="D700" i="6"/>
  <c r="E700" i="6"/>
  <c r="B701" i="6"/>
  <c r="C701" i="6"/>
  <c r="D701" i="6"/>
  <c r="E701" i="6"/>
  <c r="B702" i="6"/>
  <c r="C702" i="6"/>
  <c r="D702" i="6"/>
  <c r="E702" i="6"/>
  <c r="B703" i="6"/>
  <c r="C703" i="6"/>
  <c r="D703" i="6"/>
  <c r="E703" i="6"/>
  <c r="B704" i="6"/>
  <c r="C704" i="6"/>
  <c r="D704" i="6"/>
  <c r="E704" i="6"/>
  <c r="B705" i="6"/>
  <c r="C705" i="6"/>
  <c r="D705" i="6"/>
  <c r="E705" i="6"/>
  <c r="B706" i="6"/>
  <c r="C706" i="6"/>
  <c r="D706" i="6"/>
  <c r="E706" i="6"/>
  <c r="B707" i="6"/>
  <c r="C707" i="6"/>
  <c r="D707" i="6"/>
  <c r="E707" i="6"/>
  <c r="B708" i="6"/>
  <c r="C708" i="6"/>
  <c r="D708" i="6"/>
  <c r="E708" i="6"/>
  <c r="B709" i="6"/>
  <c r="C709" i="6"/>
  <c r="D709" i="6"/>
  <c r="E709" i="6"/>
  <c r="B710" i="6"/>
  <c r="C710" i="6"/>
  <c r="D710" i="6"/>
  <c r="E710" i="6"/>
  <c r="B711" i="6"/>
  <c r="C711" i="6"/>
  <c r="D711" i="6"/>
  <c r="E711" i="6"/>
  <c r="B712" i="6"/>
  <c r="C712" i="6"/>
  <c r="D712" i="6"/>
  <c r="E712" i="6"/>
  <c r="B713" i="6"/>
  <c r="C713" i="6"/>
  <c r="D713" i="6"/>
  <c r="E713" i="6"/>
  <c r="B714" i="6"/>
  <c r="C714" i="6"/>
  <c r="D714" i="6"/>
  <c r="E714" i="6"/>
  <c r="B715" i="6"/>
  <c r="C715" i="6"/>
  <c r="D715" i="6"/>
  <c r="E715" i="6"/>
  <c r="B716" i="6"/>
  <c r="C716" i="6"/>
  <c r="D716" i="6"/>
  <c r="E716" i="6"/>
  <c r="B717" i="6"/>
  <c r="C717" i="6"/>
  <c r="D717" i="6"/>
  <c r="E717" i="6"/>
  <c r="B718" i="6"/>
  <c r="C718" i="6"/>
  <c r="D718" i="6"/>
  <c r="E718" i="6"/>
  <c r="B719" i="6"/>
  <c r="C719" i="6"/>
  <c r="D719" i="6"/>
  <c r="E719" i="6"/>
  <c r="B720" i="6"/>
  <c r="C720" i="6"/>
  <c r="D720" i="6"/>
  <c r="E720" i="6"/>
  <c r="B721" i="6"/>
  <c r="C721" i="6"/>
  <c r="D721" i="6"/>
  <c r="E721" i="6"/>
  <c r="C698" i="6"/>
  <c r="E698" i="6" s="1"/>
  <c r="B698" i="6"/>
  <c r="D698" i="6" s="1"/>
  <c r="B675" i="6"/>
  <c r="C675" i="6"/>
  <c r="D675" i="6"/>
  <c r="E675" i="6"/>
  <c r="B676" i="6"/>
  <c r="C676" i="6"/>
  <c r="D676" i="6"/>
  <c r="E676" i="6"/>
  <c r="B677" i="6"/>
  <c r="C677" i="6"/>
  <c r="D677" i="6"/>
  <c r="E677" i="6"/>
  <c r="B678" i="6"/>
  <c r="C678" i="6"/>
  <c r="D678" i="6"/>
  <c r="E678" i="6"/>
  <c r="B679" i="6"/>
  <c r="C679" i="6"/>
  <c r="D679" i="6"/>
  <c r="E679" i="6"/>
  <c r="B680" i="6"/>
  <c r="C680" i="6"/>
  <c r="D680" i="6"/>
  <c r="E680" i="6"/>
  <c r="B681" i="6"/>
  <c r="C681" i="6"/>
  <c r="D681" i="6"/>
  <c r="E681" i="6"/>
  <c r="B682" i="6"/>
  <c r="C682" i="6"/>
  <c r="D682" i="6"/>
  <c r="E682" i="6"/>
  <c r="B683" i="6"/>
  <c r="C683" i="6"/>
  <c r="D683" i="6"/>
  <c r="E683" i="6"/>
  <c r="B684" i="6"/>
  <c r="C684" i="6"/>
  <c r="D684" i="6"/>
  <c r="E684" i="6"/>
  <c r="B685" i="6"/>
  <c r="C685" i="6"/>
  <c r="D685" i="6"/>
  <c r="E685" i="6"/>
  <c r="B686" i="6"/>
  <c r="C686" i="6"/>
  <c r="D686" i="6"/>
  <c r="E686" i="6"/>
  <c r="B687" i="6"/>
  <c r="C687" i="6"/>
  <c r="D687" i="6"/>
  <c r="E687" i="6"/>
  <c r="B688" i="6"/>
  <c r="C688" i="6"/>
  <c r="D688" i="6"/>
  <c r="E688" i="6"/>
  <c r="B689" i="6"/>
  <c r="C689" i="6"/>
  <c r="D689" i="6"/>
  <c r="E689" i="6"/>
  <c r="B690" i="6"/>
  <c r="C690" i="6"/>
  <c r="D690" i="6"/>
  <c r="E690" i="6"/>
  <c r="B691" i="6"/>
  <c r="C691" i="6"/>
  <c r="D691" i="6"/>
  <c r="E691" i="6"/>
  <c r="B692" i="6"/>
  <c r="C692" i="6"/>
  <c r="D692" i="6"/>
  <c r="E692" i="6"/>
  <c r="B693" i="6"/>
  <c r="C693" i="6"/>
  <c r="D693" i="6"/>
  <c r="E693" i="6"/>
  <c r="B694" i="6"/>
  <c r="C694" i="6"/>
  <c r="D694" i="6"/>
  <c r="E694" i="6"/>
  <c r="B695" i="6"/>
  <c r="C695" i="6"/>
  <c r="D695" i="6"/>
  <c r="E695" i="6"/>
  <c r="B696" i="6"/>
  <c r="C696" i="6"/>
  <c r="D696" i="6"/>
  <c r="E696" i="6"/>
  <c r="B697" i="6"/>
  <c r="C697" i="6"/>
  <c r="D697" i="6"/>
  <c r="E697" i="6"/>
  <c r="C674" i="6"/>
  <c r="E674" i="6" s="1"/>
  <c r="B674" i="6"/>
  <c r="D674" i="6" s="1"/>
  <c r="B651" i="6"/>
  <c r="C651" i="6"/>
  <c r="D651" i="6"/>
  <c r="E651" i="6"/>
  <c r="B652" i="6"/>
  <c r="C652" i="6"/>
  <c r="D652" i="6"/>
  <c r="E652" i="6"/>
  <c r="B653" i="6"/>
  <c r="C653" i="6"/>
  <c r="D653" i="6"/>
  <c r="E653" i="6"/>
  <c r="B654" i="6"/>
  <c r="C654" i="6"/>
  <c r="D654" i="6"/>
  <c r="E654" i="6"/>
  <c r="B655" i="6"/>
  <c r="C655" i="6"/>
  <c r="D655" i="6"/>
  <c r="E655" i="6"/>
  <c r="B656" i="6"/>
  <c r="C656" i="6"/>
  <c r="D656" i="6"/>
  <c r="E656" i="6"/>
  <c r="B657" i="6"/>
  <c r="C657" i="6"/>
  <c r="D657" i="6"/>
  <c r="E657" i="6"/>
  <c r="B658" i="6"/>
  <c r="C658" i="6"/>
  <c r="D658" i="6"/>
  <c r="E658" i="6"/>
  <c r="B659" i="6"/>
  <c r="C659" i="6"/>
  <c r="D659" i="6"/>
  <c r="E659" i="6"/>
  <c r="B660" i="6"/>
  <c r="C660" i="6"/>
  <c r="D660" i="6"/>
  <c r="E660" i="6"/>
  <c r="B661" i="6"/>
  <c r="C661" i="6"/>
  <c r="D661" i="6"/>
  <c r="E661" i="6"/>
  <c r="B662" i="6"/>
  <c r="C662" i="6"/>
  <c r="D662" i="6"/>
  <c r="E662" i="6"/>
  <c r="B663" i="6"/>
  <c r="C663" i="6"/>
  <c r="D663" i="6"/>
  <c r="E663" i="6"/>
  <c r="B664" i="6"/>
  <c r="C664" i="6"/>
  <c r="D664" i="6"/>
  <c r="E664" i="6"/>
  <c r="B665" i="6"/>
  <c r="C665" i="6"/>
  <c r="D665" i="6"/>
  <c r="E665" i="6"/>
  <c r="B666" i="6"/>
  <c r="C666" i="6"/>
  <c r="D666" i="6"/>
  <c r="E666" i="6"/>
  <c r="B667" i="6"/>
  <c r="C667" i="6"/>
  <c r="D667" i="6"/>
  <c r="E667" i="6"/>
  <c r="B668" i="6"/>
  <c r="C668" i="6"/>
  <c r="D668" i="6"/>
  <c r="E668" i="6"/>
  <c r="B669" i="6"/>
  <c r="C669" i="6"/>
  <c r="D669" i="6"/>
  <c r="E669" i="6"/>
  <c r="B670" i="6"/>
  <c r="C670" i="6"/>
  <c r="D670" i="6"/>
  <c r="E670" i="6"/>
  <c r="B671" i="6"/>
  <c r="C671" i="6"/>
  <c r="D671" i="6"/>
  <c r="E671" i="6"/>
  <c r="B672" i="6"/>
  <c r="C672" i="6"/>
  <c r="D672" i="6"/>
  <c r="E672" i="6"/>
  <c r="B673" i="6"/>
  <c r="C673" i="6"/>
  <c r="D673" i="6"/>
  <c r="E673" i="6"/>
  <c r="C650" i="6"/>
  <c r="E650" i="6" s="1"/>
  <c r="B650" i="6"/>
  <c r="D650" i="6" s="1"/>
  <c r="B627" i="6"/>
  <c r="C627" i="6"/>
  <c r="D627" i="6"/>
  <c r="E627" i="6"/>
  <c r="B628" i="6"/>
  <c r="C628" i="6"/>
  <c r="D628" i="6"/>
  <c r="E628" i="6"/>
  <c r="B629" i="6"/>
  <c r="C629" i="6"/>
  <c r="D629" i="6"/>
  <c r="E629" i="6"/>
  <c r="B630" i="6"/>
  <c r="C630" i="6"/>
  <c r="D630" i="6"/>
  <c r="E630" i="6"/>
  <c r="B631" i="6"/>
  <c r="C631" i="6"/>
  <c r="D631" i="6"/>
  <c r="E631" i="6"/>
  <c r="B632" i="6"/>
  <c r="C632" i="6"/>
  <c r="D632" i="6"/>
  <c r="E632" i="6"/>
  <c r="B633" i="6"/>
  <c r="C633" i="6"/>
  <c r="D633" i="6"/>
  <c r="E633" i="6"/>
  <c r="B634" i="6"/>
  <c r="C634" i="6"/>
  <c r="D634" i="6"/>
  <c r="E634" i="6"/>
  <c r="B635" i="6"/>
  <c r="C635" i="6"/>
  <c r="D635" i="6"/>
  <c r="E635" i="6"/>
  <c r="B636" i="6"/>
  <c r="C636" i="6"/>
  <c r="D636" i="6"/>
  <c r="E636" i="6"/>
  <c r="B637" i="6"/>
  <c r="C637" i="6"/>
  <c r="D637" i="6"/>
  <c r="E637" i="6"/>
  <c r="B638" i="6"/>
  <c r="C638" i="6"/>
  <c r="D638" i="6"/>
  <c r="E638" i="6"/>
  <c r="B639" i="6"/>
  <c r="C639" i="6"/>
  <c r="D639" i="6"/>
  <c r="E639" i="6"/>
  <c r="B640" i="6"/>
  <c r="C640" i="6"/>
  <c r="E640" i="6" s="1"/>
  <c r="D640" i="6"/>
  <c r="B641" i="6"/>
  <c r="C641" i="6"/>
  <c r="D641" i="6"/>
  <c r="E641" i="6"/>
  <c r="B642" i="6"/>
  <c r="C642" i="6"/>
  <c r="D642" i="6"/>
  <c r="E642" i="6"/>
  <c r="B643" i="6"/>
  <c r="C643" i="6"/>
  <c r="D643" i="6"/>
  <c r="E643" i="6"/>
  <c r="B644" i="6"/>
  <c r="D644" i="6" s="1"/>
  <c r="C644" i="6"/>
  <c r="E644" i="6" s="1"/>
  <c r="B645" i="6"/>
  <c r="C645" i="6"/>
  <c r="D645" i="6"/>
  <c r="E645" i="6"/>
  <c r="B646" i="6"/>
  <c r="C646" i="6"/>
  <c r="D646" i="6"/>
  <c r="E646" i="6"/>
  <c r="B647" i="6"/>
  <c r="C647" i="6"/>
  <c r="D647" i="6"/>
  <c r="E647" i="6"/>
  <c r="B648" i="6"/>
  <c r="C648" i="6"/>
  <c r="D648" i="6"/>
  <c r="E648" i="6"/>
  <c r="B649" i="6"/>
  <c r="C649" i="6"/>
  <c r="D649" i="6"/>
  <c r="E649" i="6"/>
  <c r="C626" i="6"/>
  <c r="E626" i="6" s="1"/>
  <c r="B626" i="6"/>
  <c r="D626" i="6" s="1"/>
  <c r="B603" i="6"/>
  <c r="C603" i="6"/>
  <c r="D603" i="6"/>
  <c r="E603" i="6"/>
  <c r="B604" i="6"/>
  <c r="C604" i="6"/>
  <c r="D604" i="6"/>
  <c r="E604" i="6"/>
  <c r="B605" i="6"/>
  <c r="C605" i="6"/>
  <c r="D605" i="6"/>
  <c r="E605" i="6"/>
  <c r="B606" i="6"/>
  <c r="C606" i="6"/>
  <c r="D606" i="6"/>
  <c r="E606" i="6"/>
  <c r="B607" i="6"/>
  <c r="C607" i="6"/>
  <c r="D607" i="6"/>
  <c r="E607" i="6"/>
  <c r="B608" i="6"/>
  <c r="C608" i="6"/>
  <c r="D608" i="6"/>
  <c r="E608" i="6"/>
  <c r="B609" i="6"/>
  <c r="C609" i="6"/>
  <c r="D609" i="6"/>
  <c r="E609" i="6"/>
  <c r="B610" i="6"/>
  <c r="C610" i="6"/>
  <c r="D610" i="6"/>
  <c r="E610" i="6"/>
  <c r="B611" i="6"/>
  <c r="C611" i="6"/>
  <c r="D611" i="6"/>
  <c r="E611" i="6"/>
  <c r="B612" i="6"/>
  <c r="C612" i="6"/>
  <c r="D612" i="6"/>
  <c r="E612" i="6"/>
  <c r="B613" i="6"/>
  <c r="C613" i="6"/>
  <c r="D613" i="6"/>
  <c r="E613" i="6"/>
  <c r="B614" i="6"/>
  <c r="C614" i="6"/>
  <c r="D614" i="6"/>
  <c r="E614" i="6"/>
  <c r="B615" i="6"/>
  <c r="C615" i="6"/>
  <c r="D615" i="6"/>
  <c r="E615" i="6"/>
  <c r="B616" i="6"/>
  <c r="C616" i="6"/>
  <c r="D616" i="6"/>
  <c r="E616" i="6"/>
  <c r="B617" i="6"/>
  <c r="C617" i="6"/>
  <c r="D617" i="6"/>
  <c r="E617" i="6"/>
  <c r="B618" i="6"/>
  <c r="C618" i="6"/>
  <c r="D618" i="6"/>
  <c r="E618" i="6"/>
  <c r="B619" i="6"/>
  <c r="C619" i="6"/>
  <c r="D619" i="6"/>
  <c r="E619" i="6"/>
  <c r="B620" i="6"/>
  <c r="C620" i="6"/>
  <c r="D620" i="6"/>
  <c r="E620" i="6"/>
  <c r="B621" i="6"/>
  <c r="C621" i="6"/>
  <c r="D621" i="6"/>
  <c r="E621" i="6"/>
  <c r="B622" i="6"/>
  <c r="C622" i="6"/>
  <c r="D622" i="6"/>
  <c r="E622" i="6"/>
  <c r="B623" i="6"/>
  <c r="C623" i="6"/>
  <c r="D623" i="6"/>
  <c r="E623" i="6"/>
  <c r="B624" i="6"/>
  <c r="C624" i="6"/>
  <c r="D624" i="6"/>
  <c r="E624" i="6"/>
  <c r="B625" i="6"/>
  <c r="C625" i="6"/>
  <c r="D625" i="6"/>
  <c r="E625" i="6"/>
  <c r="C602" i="6"/>
  <c r="E602" i="6" s="1"/>
  <c r="B602" i="6"/>
  <c r="D602" i="6" s="1"/>
  <c r="B579" i="6"/>
  <c r="C579" i="6"/>
  <c r="D579" i="6"/>
  <c r="E579" i="6"/>
  <c r="B580" i="6"/>
  <c r="C580" i="6"/>
  <c r="D580" i="6"/>
  <c r="E580" i="6"/>
  <c r="B581" i="6"/>
  <c r="C581" i="6"/>
  <c r="D581" i="6"/>
  <c r="E581" i="6"/>
  <c r="B582" i="6"/>
  <c r="C582" i="6"/>
  <c r="D582" i="6"/>
  <c r="E582" i="6"/>
  <c r="B583" i="6"/>
  <c r="C583" i="6"/>
  <c r="D583" i="6"/>
  <c r="E583" i="6"/>
  <c r="B584" i="6"/>
  <c r="C584" i="6"/>
  <c r="D584" i="6"/>
  <c r="E584" i="6"/>
  <c r="B585" i="6"/>
  <c r="C585" i="6"/>
  <c r="D585" i="6"/>
  <c r="E585" i="6"/>
  <c r="B586" i="6"/>
  <c r="C586" i="6"/>
  <c r="D586" i="6"/>
  <c r="E586" i="6"/>
  <c r="B587" i="6"/>
  <c r="C587" i="6"/>
  <c r="D587" i="6"/>
  <c r="E587" i="6"/>
  <c r="B588" i="6"/>
  <c r="C588" i="6"/>
  <c r="D588" i="6"/>
  <c r="E588" i="6"/>
  <c r="B589" i="6"/>
  <c r="C589" i="6"/>
  <c r="D589" i="6"/>
  <c r="E589" i="6"/>
  <c r="B590" i="6"/>
  <c r="C590" i="6"/>
  <c r="D590" i="6"/>
  <c r="E590" i="6"/>
  <c r="B591" i="6"/>
  <c r="C591" i="6"/>
  <c r="D591" i="6"/>
  <c r="E591" i="6"/>
  <c r="B592" i="6"/>
  <c r="C592" i="6"/>
  <c r="D592" i="6"/>
  <c r="E592" i="6"/>
  <c r="B593" i="6"/>
  <c r="C593" i="6"/>
  <c r="D593" i="6"/>
  <c r="E593" i="6"/>
  <c r="B594" i="6"/>
  <c r="C594" i="6"/>
  <c r="D594" i="6"/>
  <c r="E594" i="6"/>
  <c r="B595" i="6"/>
  <c r="C595" i="6"/>
  <c r="D595" i="6"/>
  <c r="E595" i="6"/>
  <c r="B596" i="6"/>
  <c r="C596" i="6"/>
  <c r="D596" i="6"/>
  <c r="E596" i="6"/>
  <c r="B597" i="6"/>
  <c r="C597" i="6"/>
  <c r="D597" i="6"/>
  <c r="E597" i="6"/>
  <c r="B598" i="6"/>
  <c r="D598" i="6" s="1"/>
  <c r="C598" i="6"/>
  <c r="E598" i="6" s="1"/>
  <c r="B599" i="6"/>
  <c r="C599" i="6"/>
  <c r="D599" i="6"/>
  <c r="E599" i="6"/>
  <c r="B600" i="6"/>
  <c r="C600" i="6"/>
  <c r="D600" i="6"/>
  <c r="E600" i="6"/>
  <c r="B601" i="6"/>
  <c r="D601" i="6" s="1"/>
  <c r="C601" i="6"/>
  <c r="E601" i="6"/>
  <c r="C578" i="6"/>
  <c r="E578" i="6" s="1"/>
  <c r="B578" i="6"/>
  <c r="D578" i="6" s="1"/>
  <c r="B555" i="6"/>
  <c r="D555" i="6" s="1"/>
  <c r="C555" i="6"/>
  <c r="E555" i="6" s="1"/>
  <c r="B556" i="6"/>
  <c r="C556" i="6"/>
  <c r="D556" i="6"/>
  <c r="E556" i="6"/>
  <c r="B557" i="6"/>
  <c r="D557" i="6" s="1"/>
  <c r="C557" i="6"/>
  <c r="E557" i="6" s="1"/>
  <c r="B558" i="6"/>
  <c r="C558" i="6"/>
  <c r="D558" i="6"/>
  <c r="E558" i="6"/>
  <c r="B559" i="6"/>
  <c r="C559" i="6"/>
  <c r="D559" i="6"/>
  <c r="E559" i="6"/>
  <c r="B560" i="6"/>
  <c r="C560" i="6"/>
  <c r="D560" i="6"/>
  <c r="E560" i="6"/>
  <c r="B561" i="6"/>
  <c r="C561" i="6"/>
  <c r="D561" i="6"/>
  <c r="E561" i="6"/>
  <c r="B562" i="6"/>
  <c r="C562" i="6"/>
  <c r="D562" i="6"/>
  <c r="E562" i="6"/>
  <c r="B563" i="6"/>
  <c r="C563" i="6"/>
  <c r="D563" i="6"/>
  <c r="E563" i="6"/>
  <c r="B564" i="6"/>
  <c r="C564" i="6"/>
  <c r="D564" i="6"/>
  <c r="E564" i="6"/>
  <c r="B565" i="6"/>
  <c r="C565" i="6"/>
  <c r="D565" i="6"/>
  <c r="E565" i="6"/>
  <c r="B566" i="6"/>
  <c r="C566" i="6"/>
  <c r="D566" i="6"/>
  <c r="E566" i="6"/>
  <c r="B567" i="6"/>
  <c r="C567" i="6"/>
  <c r="D567" i="6"/>
  <c r="E567" i="6"/>
  <c r="B568" i="6"/>
  <c r="C568" i="6"/>
  <c r="D568" i="6"/>
  <c r="E568" i="6"/>
  <c r="B569" i="6"/>
  <c r="C569" i="6"/>
  <c r="D569" i="6"/>
  <c r="E569" i="6"/>
  <c r="B570" i="6"/>
  <c r="C570" i="6"/>
  <c r="D570" i="6"/>
  <c r="E570" i="6"/>
  <c r="B571" i="6"/>
  <c r="C571" i="6"/>
  <c r="D571" i="6"/>
  <c r="E571" i="6"/>
  <c r="B572" i="6"/>
  <c r="C572" i="6"/>
  <c r="D572" i="6"/>
  <c r="E572" i="6"/>
  <c r="B573" i="6"/>
  <c r="C573" i="6"/>
  <c r="D573" i="6"/>
  <c r="E573" i="6"/>
  <c r="B574" i="6"/>
  <c r="C574" i="6"/>
  <c r="D574" i="6"/>
  <c r="E574" i="6"/>
  <c r="B575" i="6"/>
  <c r="C575" i="6"/>
  <c r="D575" i="6"/>
  <c r="E575" i="6"/>
  <c r="B576" i="6"/>
  <c r="C576" i="6"/>
  <c r="D576" i="6"/>
  <c r="E576" i="6"/>
  <c r="B577" i="6"/>
  <c r="C577" i="6"/>
  <c r="D577" i="6"/>
  <c r="E577" i="6"/>
  <c r="C554" i="6"/>
  <c r="E554" i="6" s="1"/>
  <c r="B554" i="6"/>
  <c r="D554" i="6" s="1"/>
  <c r="B531" i="6"/>
  <c r="C531" i="6"/>
  <c r="D531" i="6"/>
  <c r="E531" i="6"/>
  <c r="B532" i="6"/>
  <c r="D532" i="6" s="1"/>
  <c r="C532" i="6"/>
  <c r="E532" i="6" s="1"/>
  <c r="B533" i="6"/>
  <c r="C533" i="6"/>
  <c r="D533" i="6"/>
  <c r="E533" i="6"/>
  <c r="B534" i="6"/>
  <c r="C534" i="6"/>
  <c r="D534" i="6"/>
  <c r="E534" i="6"/>
  <c r="B535" i="6"/>
  <c r="C535" i="6"/>
  <c r="D535" i="6"/>
  <c r="E535" i="6"/>
  <c r="B536" i="6"/>
  <c r="C536" i="6"/>
  <c r="D536" i="6"/>
  <c r="E536" i="6"/>
  <c r="B537" i="6"/>
  <c r="C537" i="6"/>
  <c r="D537" i="6"/>
  <c r="E537" i="6"/>
  <c r="B538" i="6"/>
  <c r="C538" i="6"/>
  <c r="D538" i="6"/>
  <c r="E538" i="6"/>
  <c r="B539" i="6"/>
  <c r="C539" i="6"/>
  <c r="D539" i="6"/>
  <c r="E539" i="6"/>
  <c r="B540" i="6"/>
  <c r="C540" i="6"/>
  <c r="D540" i="6"/>
  <c r="E540" i="6"/>
  <c r="B541" i="6"/>
  <c r="C541" i="6"/>
  <c r="D541" i="6"/>
  <c r="E541" i="6"/>
  <c r="B542" i="6"/>
  <c r="C542" i="6"/>
  <c r="D542" i="6"/>
  <c r="E542" i="6"/>
  <c r="B543" i="6"/>
  <c r="C543" i="6"/>
  <c r="D543" i="6"/>
  <c r="E543" i="6"/>
  <c r="B544" i="6"/>
  <c r="C544" i="6"/>
  <c r="D544" i="6"/>
  <c r="E544" i="6"/>
  <c r="B545" i="6"/>
  <c r="C545" i="6"/>
  <c r="D545" i="6"/>
  <c r="E545" i="6"/>
  <c r="B546" i="6"/>
  <c r="C546" i="6"/>
  <c r="D546" i="6"/>
  <c r="E546" i="6"/>
  <c r="B547" i="6"/>
  <c r="C547" i="6"/>
  <c r="D547" i="6"/>
  <c r="E547" i="6"/>
  <c r="B548" i="6"/>
  <c r="C548" i="6"/>
  <c r="D548" i="6"/>
  <c r="E548" i="6"/>
  <c r="B549" i="6"/>
  <c r="C549" i="6"/>
  <c r="D549" i="6"/>
  <c r="E549" i="6"/>
  <c r="B550" i="6"/>
  <c r="C550" i="6"/>
  <c r="D550" i="6"/>
  <c r="E550" i="6"/>
  <c r="B551" i="6"/>
  <c r="C551" i="6"/>
  <c r="D551" i="6"/>
  <c r="E551" i="6"/>
  <c r="B552" i="6"/>
  <c r="C552" i="6"/>
  <c r="D552" i="6"/>
  <c r="E552" i="6"/>
  <c r="B553" i="6"/>
  <c r="C553" i="6"/>
  <c r="D553" i="6"/>
  <c r="E553" i="6"/>
  <c r="C530" i="6"/>
  <c r="E530" i="6" s="1"/>
  <c r="B530" i="6"/>
  <c r="D530" i="6" s="1"/>
  <c r="B507" i="6"/>
  <c r="C507" i="6"/>
  <c r="D507" i="6"/>
  <c r="E507" i="6"/>
  <c r="B508" i="6"/>
  <c r="C508" i="6"/>
  <c r="D508" i="6"/>
  <c r="E508" i="6"/>
  <c r="B509" i="6"/>
  <c r="D509" i="6" s="1"/>
  <c r="C509" i="6"/>
  <c r="E509" i="6" s="1"/>
  <c r="B510" i="6"/>
  <c r="C510" i="6"/>
  <c r="D510" i="6"/>
  <c r="E510" i="6"/>
  <c r="B511" i="6"/>
  <c r="C511" i="6"/>
  <c r="D511" i="6"/>
  <c r="E511" i="6"/>
  <c r="B512" i="6"/>
  <c r="C512" i="6"/>
  <c r="D512" i="6"/>
  <c r="E512" i="6"/>
  <c r="B513" i="6"/>
  <c r="D513" i="6" s="1"/>
  <c r="C513" i="6"/>
  <c r="E513" i="6" s="1"/>
  <c r="B514" i="6"/>
  <c r="C514" i="6"/>
  <c r="D514" i="6"/>
  <c r="E514" i="6"/>
  <c r="B515" i="6"/>
  <c r="C515" i="6"/>
  <c r="D515" i="6"/>
  <c r="E515" i="6"/>
  <c r="B516" i="6"/>
  <c r="C516" i="6"/>
  <c r="D516" i="6"/>
  <c r="E516" i="6"/>
  <c r="B517" i="6"/>
  <c r="C517" i="6"/>
  <c r="D517" i="6"/>
  <c r="E517" i="6"/>
  <c r="B518" i="6"/>
  <c r="C518" i="6"/>
  <c r="D518" i="6"/>
  <c r="E518" i="6"/>
  <c r="B519" i="6"/>
  <c r="C519" i="6"/>
  <c r="D519" i="6"/>
  <c r="E519" i="6"/>
  <c r="B520" i="6"/>
  <c r="C520" i="6"/>
  <c r="D520" i="6"/>
  <c r="E520" i="6"/>
  <c r="B521" i="6"/>
  <c r="C521" i="6"/>
  <c r="D521" i="6"/>
  <c r="E521" i="6"/>
  <c r="B522" i="6"/>
  <c r="C522" i="6"/>
  <c r="D522" i="6"/>
  <c r="E522" i="6"/>
  <c r="B523" i="6"/>
  <c r="C523" i="6"/>
  <c r="D523" i="6"/>
  <c r="E523" i="6"/>
  <c r="B524" i="6"/>
  <c r="C524" i="6"/>
  <c r="D524" i="6"/>
  <c r="E524" i="6"/>
  <c r="B525" i="6"/>
  <c r="C525" i="6"/>
  <c r="D525" i="6"/>
  <c r="E525" i="6"/>
  <c r="B526" i="6"/>
  <c r="C526" i="6"/>
  <c r="D526" i="6"/>
  <c r="E526" i="6"/>
  <c r="B527" i="6"/>
  <c r="C527" i="6"/>
  <c r="D527" i="6"/>
  <c r="E527" i="6"/>
  <c r="B528" i="6"/>
  <c r="C528" i="6"/>
  <c r="D528" i="6"/>
  <c r="E528" i="6"/>
  <c r="B529" i="6"/>
  <c r="C529" i="6"/>
  <c r="D529" i="6"/>
  <c r="E529" i="6"/>
  <c r="C506" i="6"/>
  <c r="E506" i="6" s="1"/>
  <c r="B506" i="6"/>
  <c r="D506" i="6" s="1"/>
  <c r="B483" i="6"/>
  <c r="C483" i="6"/>
  <c r="D483" i="6"/>
  <c r="E483" i="6"/>
  <c r="B484" i="6"/>
  <c r="C484" i="6"/>
  <c r="D484" i="6"/>
  <c r="E484" i="6"/>
  <c r="B485" i="6"/>
  <c r="C485" i="6"/>
  <c r="D485" i="6"/>
  <c r="E485" i="6"/>
  <c r="B486" i="6"/>
  <c r="C486" i="6"/>
  <c r="D486" i="6"/>
  <c r="E486" i="6"/>
  <c r="B487" i="6"/>
  <c r="C487" i="6"/>
  <c r="D487" i="6"/>
  <c r="E487" i="6"/>
  <c r="B488" i="6"/>
  <c r="C488" i="6"/>
  <c r="D488" i="6"/>
  <c r="E488" i="6"/>
  <c r="B489" i="6"/>
  <c r="C489" i="6"/>
  <c r="D489" i="6"/>
  <c r="E489" i="6"/>
  <c r="B490" i="6"/>
  <c r="C490" i="6"/>
  <c r="D490" i="6"/>
  <c r="E490" i="6"/>
  <c r="B491" i="6"/>
  <c r="C491" i="6"/>
  <c r="D491" i="6"/>
  <c r="E491" i="6"/>
  <c r="B492" i="6"/>
  <c r="C492" i="6"/>
  <c r="D492" i="6"/>
  <c r="E492" i="6"/>
  <c r="B493" i="6"/>
  <c r="C493" i="6"/>
  <c r="D493" i="6"/>
  <c r="E493" i="6"/>
  <c r="B494" i="6"/>
  <c r="C494" i="6"/>
  <c r="D494" i="6"/>
  <c r="E494" i="6"/>
  <c r="B495" i="6"/>
  <c r="C495" i="6"/>
  <c r="D495" i="6"/>
  <c r="E495" i="6"/>
  <c r="B496" i="6"/>
  <c r="C496" i="6"/>
  <c r="D496" i="6"/>
  <c r="E496" i="6"/>
  <c r="B497" i="6"/>
  <c r="C497" i="6"/>
  <c r="D497" i="6"/>
  <c r="E497" i="6"/>
  <c r="B498" i="6"/>
  <c r="C498" i="6"/>
  <c r="D498" i="6"/>
  <c r="E498" i="6"/>
  <c r="B499" i="6"/>
  <c r="C499" i="6"/>
  <c r="D499" i="6"/>
  <c r="E499" i="6"/>
  <c r="B500" i="6"/>
  <c r="C500" i="6"/>
  <c r="D500" i="6"/>
  <c r="E500" i="6"/>
  <c r="B501" i="6"/>
  <c r="C501" i="6"/>
  <c r="D501" i="6"/>
  <c r="E501" i="6"/>
  <c r="B502" i="6"/>
  <c r="C502" i="6"/>
  <c r="D502" i="6"/>
  <c r="E502" i="6"/>
  <c r="B503" i="6"/>
  <c r="C503" i="6"/>
  <c r="D503" i="6"/>
  <c r="E503" i="6"/>
  <c r="B504" i="6"/>
  <c r="C504" i="6"/>
  <c r="D504" i="6"/>
  <c r="E504" i="6"/>
  <c r="B505" i="6"/>
  <c r="C505" i="6"/>
  <c r="D505" i="6"/>
  <c r="E505" i="6"/>
  <c r="C482" i="6"/>
  <c r="E482" i="6" s="1"/>
  <c r="B482" i="6"/>
  <c r="D482" i="6" s="1"/>
  <c r="B459" i="6"/>
  <c r="C459" i="6"/>
  <c r="D459" i="6"/>
  <c r="E459" i="6"/>
  <c r="B460" i="6"/>
  <c r="C460" i="6"/>
  <c r="D460" i="6"/>
  <c r="E460" i="6"/>
  <c r="B461" i="6"/>
  <c r="C461" i="6"/>
  <c r="E461" i="6" s="1"/>
  <c r="D461" i="6"/>
  <c r="B462" i="6"/>
  <c r="C462" i="6"/>
  <c r="D462" i="6"/>
  <c r="E462" i="6"/>
  <c r="B463" i="6"/>
  <c r="C463" i="6"/>
  <c r="D463" i="6"/>
  <c r="E463" i="6"/>
  <c r="B464" i="6"/>
  <c r="C464" i="6"/>
  <c r="D464" i="6"/>
  <c r="E464" i="6"/>
  <c r="B465" i="6"/>
  <c r="C465" i="6"/>
  <c r="D465" i="6"/>
  <c r="E465" i="6"/>
  <c r="B466" i="6"/>
  <c r="C466" i="6"/>
  <c r="D466" i="6"/>
  <c r="E466" i="6"/>
  <c r="B467" i="6"/>
  <c r="C467" i="6"/>
  <c r="D467" i="6"/>
  <c r="E467" i="6"/>
  <c r="B468" i="6"/>
  <c r="C468" i="6"/>
  <c r="D468" i="6"/>
  <c r="E468" i="6"/>
  <c r="B469" i="6"/>
  <c r="C469" i="6"/>
  <c r="D469" i="6"/>
  <c r="E469" i="6"/>
  <c r="B470" i="6"/>
  <c r="C470" i="6"/>
  <c r="D470" i="6"/>
  <c r="E470" i="6"/>
  <c r="B471" i="6"/>
  <c r="C471" i="6"/>
  <c r="D471" i="6"/>
  <c r="E471" i="6"/>
  <c r="B472" i="6"/>
  <c r="C472" i="6"/>
  <c r="D472" i="6"/>
  <c r="E472" i="6"/>
  <c r="B473" i="6"/>
  <c r="C473" i="6"/>
  <c r="D473" i="6"/>
  <c r="E473" i="6"/>
  <c r="B474" i="6"/>
  <c r="C474" i="6"/>
  <c r="D474" i="6"/>
  <c r="E474" i="6"/>
  <c r="B475" i="6"/>
  <c r="C475" i="6"/>
  <c r="D475" i="6"/>
  <c r="E475" i="6"/>
  <c r="B476" i="6"/>
  <c r="C476" i="6"/>
  <c r="D476" i="6"/>
  <c r="E476" i="6"/>
  <c r="B477" i="6"/>
  <c r="C477" i="6"/>
  <c r="D477" i="6"/>
  <c r="E477" i="6"/>
  <c r="B478" i="6"/>
  <c r="C478" i="6"/>
  <c r="D478" i="6"/>
  <c r="E478" i="6"/>
  <c r="B479" i="6"/>
  <c r="C479" i="6"/>
  <c r="D479" i="6"/>
  <c r="E479" i="6"/>
  <c r="B480" i="6"/>
  <c r="C480" i="6"/>
  <c r="D480" i="6"/>
  <c r="E480" i="6"/>
  <c r="B481" i="6"/>
  <c r="C481" i="6"/>
  <c r="D481" i="6"/>
  <c r="E481" i="6"/>
  <c r="C458" i="6"/>
  <c r="E458" i="6" s="1"/>
  <c r="B458" i="6"/>
  <c r="D458" i="6" s="1"/>
  <c r="B435" i="6"/>
  <c r="C435" i="6"/>
  <c r="E435" i="6" s="1"/>
  <c r="D435" i="6"/>
  <c r="B436" i="6"/>
  <c r="C436" i="6"/>
  <c r="D436" i="6"/>
  <c r="E436" i="6"/>
  <c r="B437" i="6"/>
  <c r="C437" i="6"/>
  <c r="D437" i="6"/>
  <c r="E437" i="6"/>
  <c r="B438" i="6"/>
  <c r="C438" i="6"/>
  <c r="D438" i="6"/>
  <c r="E438" i="6"/>
  <c r="B439" i="6"/>
  <c r="C439" i="6"/>
  <c r="D439" i="6"/>
  <c r="E439" i="6"/>
  <c r="B440" i="6"/>
  <c r="C440" i="6"/>
  <c r="D440" i="6"/>
  <c r="E440" i="6"/>
  <c r="B441" i="6"/>
  <c r="C441" i="6"/>
  <c r="D441" i="6"/>
  <c r="E441" i="6"/>
  <c r="B442" i="6"/>
  <c r="C442" i="6"/>
  <c r="D442" i="6"/>
  <c r="E442" i="6"/>
  <c r="B443" i="6"/>
  <c r="C443" i="6"/>
  <c r="D443" i="6"/>
  <c r="E443" i="6"/>
  <c r="B444" i="6"/>
  <c r="C444" i="6"/>
  <c r="D444" i="6"/>
  <c r="E444" i="6"/>
  <c r="B445" i="6"/>
  <c r="C445" i="6"/>
  <c r="D445" i="6"/>
  <c r="E445" i="6"/>
  <c r="B446" i="6"/>
  <c r="C446" i="6"/>
  <c r="D446" i="6"/>
  <c r="E446" i="6"/>
  <c r="B447" i="6"/>
  <c r="C447" i="6"/>
  <c r="D447" i="6"/>
  <c r="E447" i="6"/>
  <c r="B448" i="6"/>
  <c r="C448" i="6"/>
  <c r="D448" i="6"/>
  <c r="E448" i="6"/>
  <c r="B449" i="6"/>
  <c r="C449" i="6"/>
  <c r="D449" i="6"/>
  <c r="E449" i="6"/>
  <c r="B450" i="6"/>
  <c r="C450" i="6"/>
  <c r="D450" i="6"/>
  <c r="E450" i="6"/>
  <c r="B451" i="6"/>
  <c r="C451" i="6"/>
  <c r="D451" i="6"/>
  <c r="E451" i="6"/>
  <c r="B452" i="6"/>
  <c r="C452" i="6"/>
  <c r="D452" i="6"/>
  <c r="E452" i="6"/>
  <c r="B453" i="6"/>
  <c r="C453" i="6"/>
  <c r="D453" i="6"/>
  <c r="E453" i="6"/>
  <c r="B454" i="6"/>
  <c r="C454" i="6"/>
  <c r="D454" i="6"/>
  <c r="E454" i="6"/>
  <c r="B455" i="6"/>
  <c r="C455" i="6"/>
  <c r="D455" i="6"/>
  <c r="E455" i="6"/>
  <c r="B456" i="6"/>
  <c r="C456" i="6"/>
  <c r="D456" i="6"/>
  <c r="E456" i="6"/>
  <c r="B457" i="6"/>
  <c r="C457" i="6"/>
  <c r="D457" i="6"/>
  <c r="E457" i="6"/>
  <c r="C434" i="6"/>
  <c r="E434" i="6" s="1"/>
  <c r="B434" i="6"/>
  <c r="D434" i="6" s="1"/>
  <c r="B411" i="6"/>
  <c r="C411" i="6"/>
  <c r="D411" i="6"/>
  <c r="E411" i="6"/>
  <c r="B412" i="6"/>
  <c r="C412" i="6"/>
  <c r="D412" i="6"/>
  <c r="E412" i="6"/>
  <c r="B413" i="6"/>
  <c r="C413" i="6"/>
  <c r="D413" i="6"/>
  <c r="E413" i="6"/>
  <c r="B414" i="6"/>
  <c r="C414" i="6"/>
  <c r="D414" i="6"/>
  <c r="E414" i="6"/>
  <c r="B415" i="6"/>
  <c r="C415" i="6"/>
  <c r="D415" i="6"/>
  <c r="E415" i="6"/>
  <c r="B416" i="6"/>
  <c r="C416" i="6"/>
  <c r="D416" i="6"/>
  <c r="E416" i="6"/>
  <c r="B417" i="6"/>
  <c r="C417" i="6"/>
  <c r="D417" i="6"/>
  <c r="E417" i="6"/>
  <c r="B418" i="6"/>
  <c r="C418" i="6"/>
  <c r="D418" i="6"/>
  <c r="E418" i="6"/>
  <c r="B419" i="6"/>
  <c r="C419" i="6"/>
  <c r="D419" i="6"/>
  <c r="E419" i="6"/>
  <c r="B420" i="6"/>
  <c r="C420" i="6"/>
  <c r="D420" i="6"/>
  <c r="E420" i="6"/>
  <c r="B421" i="6"/>
  <c r="C421" i="6"/>
  <c r="D421" i="6"/>
  <c r="E421" i="6"/>
  <c r="B422" i="6"/>
  <c r="C422" i="6"/>
  <c r="E422" i="6" s="1"/>
  <c r="D422" i="6"/>
  <c r="B423" i="6"/>
  <c r="C423" i="6"/>
  <c r="D423" i="6"/>
  <c r="E423" i="6"/>
  <c r="B424" i="6"/>
  <c r="C424" i="6"/>
  <c r="D424" i="6"/>
  <c r="E424" i="6"/>
  <c r="B425" i="6"/>
  <c r="C425" i="6"/>
  <c r="D425" i="6"/>
  <c r="E425" i="6"/>
  <c r="B426" i="6"/>
  <c r="C426" i="6"/>
  <c r="D426" i="6"/>
  <c r="E426" i="6"/>
  <c r="B427" i="6"/>
  <c r="C427" i="6"/>
  <c r="D427" i="6"/>
  <c r="E427" i="6"/>
  <c r="B428" i="6"/>
  <c r="C428" i="6"/>
  <c r="D428" i="6"/>
  <c r="E428" i="6"/>
  <c r="B429" i="6"/>
  <c r="C429" i="6"/>
  <c r="D429" i="6"/>
  <c r="E429" i="6"/>
  <c r="B430" i="6"/>
  <c r="C430" i="6"/>
  <c r="D430" i="6"/>
  <c r="E430" i="6"/>
  <c r="B431" i="6"/>
  <c r="C431" i="6"/>
  <c r="D431" i="6"/>
  <c r="E431" i="6"/>
  <c r="B432" i="6"/>
  <c r="C432" i="6"/>
  <c r="D432" i="6"/>
  <c r="E432" i="6"/>
  <c r="B433" i="6"/>
  <c r="C433" i="6"/>
  <c r="D433" i="6"/>
  <c r="E433" i="6"/>
  <c r="C410" i="6"/>
  <c r="E410" i="6" s="1"/>
  <c r="B410" i="6"/>
  <c r="D410" i="6" s="1"/>
  <c r="B387" i="6"/>
  <c r="C387" i="6"/>
  <c r="D387" i="6"/>
  <c r="E387" i="6"/>
  <c r="B388" i="6"/>
  <c r="C388" i="6"/>
  <c r="D388" i="6"/>
  <c r="E388" i="6"/>
  <c r="B389" i="6"/>
  <c r="C389" i="6"/>
  <c r="D389" i="6"/>
  <c r="E389" i="6"/>
  <c r="B390" i="6"/>
  <c r="C390" i="6"/>
  <c r="D390" i="6"/>
  <c r="E390" i="6"/>
  <c r="B391" i="6"/>
  <c r="C391" i="6"/>
  <c r="D391" i="6"/>
  <c r="E391" i="6"/>
  <c r="B392" i="6"/>
  <c r="C392" i="6"/>
  <c r="D392" i="6"/>
  <c r="E392" i="6"/>
  <c r="B393" i="6"/>
  <c r="C393" i="6"/>
  <c r="D393" i="6"/>
  <c r="E393" i="6"/>
  <c r="B394" i="6"/>
  <c r="C394" i="6"/>
  <c r="D394" i="6"/>
  <c r="E394" i="6"/>
  <c r="B395" i="6"/>
  <c r="C395" i="6"/>
  <c r="D395" i="6"/>
  <c r="E395" i="6"/>
  <c r="B396" i="6"/>
  <c r="C396" i="6"/>
  <c r="D396" i="6"/>
  <c r="E396" i="6"/>
  <c r="B397" i="6"/>
  <c r="C397" i="6"/>
  <c r="D397" i="6"/>
  <c r="E397" i="6"/>
  <c r="B398" i="6"/>
  <c r="C398" i="6"/>
  <c r="D398" i="6"/>
  <c r="E398" i="6"/>
  <c r="B399" i="6"/>
  <c r="C399" i="6"/>
  <c r="D399" i="6"/>
  <c r="E399" i="6"/>
  <c r="B400" i="6"/>
  <c r="C400" i="6"/>
  <c r="D400" i="6"/>
  <c r="E400" i="6"/>
  <c r="B401" i="6"/>
  <c r="C401" i="6"/>
  <c r="D401" i="6"/>
  <c r="E401" i="6"/>
  <c r="B402" i="6"/>
  <c r="C402" i="6"/>
  <c r="D402" i="6"/>
  <c r="E402" i="6"/>
  <c r="B403" i="6"/>
  <c r="C403" i="6"/>
  <c r="D403" i="6"/>
  <c r="E403" i="6"/>
  <c r="B404" i="6"/>
  <c r="C404" i="6"/>
  <c r="D404" i="6"/>
  <c r="E404" i="6"/>
  <c r="B405" i="6"/>
  <c r="C405" i="6"/>
  <c r="D405" i="6"/>
  <c r="E405" i="6"/>
  <c r="B406" i="6"/>
  <c r="C406" i="6"/>
  <c r="D406" i="6"/>
  <c r="E406" i="6"/>
  <c r="B407" i="6"/>
  <c r="C407" i="6"/>
  <c r="D407" i="6"/>
  <c r="E407" i="6"/>
  <c r="B408" i="6"/>
  <c r="C408" i="6"/>
  <c r="D408" i="6"/>
  <c r="E408" i="6"/>
  <c r="B409" i="6"/>
  <c r="C409" i="6"/>
  <c r="D409" i="6"/>
  <c r="E409" i="6"/>
  <c r="C386" i="6"/>
  <c r="E386" i="6" s="1"/>
  <c r="B386" i="6"/>
  <c r="D386" i="6" s="1"/>
  <c r="B363" i="6"/>
  <c r="C363" i="6"/>
  <c r="D363" i="6"/>
  <c r="E363" i="6"/>
  <c r="B364" i="6"/>
  <c r="C364" i="6"/>
  <c r="D364" i="6"/>
  <c r="E364" i="6"/>
  <c r="B365" i="6"/>
  <c r="C365" i="6"/>
  <c r="D365" i="6"/>
  <c r="E365" i="6"/>
  <c r="B366" i="6"/>
  <c r="C366" i="6"/>
  <c r="D366" i="6"/>
  <c r="E366" i="6"/>
  <c r="B367" i="6"/>
  <c r="C367" i="6"/>
  <c r="E367" i="6" s="1"/>
  <c r="D367" i="6"/>
  <c r="B368" i="6"/>
  <c r="C368" i="6"/>
  <c r="D368" i="6"/>
  <c r="E368" i="6"/>
  <c r="B369" i="6"/>
  <c r="C369" i="6"/>
  <c r="D369" i="6"/>
  <c r="E369" i="6"/>
  <c r="B370" i="6"/>
  <c r="C370" i="6"/>
  <c r="D370" i="6"/>
  <c r="E370" i="6"/>
  <c r="B371" i="6"/>
  <c r="C371" i="6"/>
  <c r="D371" i="6"/>
  <c r="E371" i="6"/>
  <c r="B372" i="6"/>
  <c r="C372" i="6"/>
  <c r="D372" i="6"/>
  <c r="E372" i="6"/>
  <c r="B373" i="6"/>
  <c r="C373" i="6"/>
  <c r="D373" i="6"/>
  <c r="E373" i="6"/>
  <c r="B374" i="6"/>
  <c r="C374" i="6"/>
  <c r="D374" i="6"/>
  <c r="E374" i="6"/>
  <c r="B375" i="6"/>
  <c r="C375" i="6"/>
  <c r="E375" i="6" s="1"/>
  <c r="D375" i="6"/>
  <c r="B376" i="6"/>
  <c r="C376" i="6"/>
  <c r="D376" i="6"/>
  <c r="E376" i="6"/>
  <c r="B377" i="6"/>
  <c r="C377" i="6"/>
  <c r="D377" i="6"/>
  <c r="E377" i="6"/>
  <c r="B378" i="6"/>
  <c r="C378" i="6"/>
  <c r="D378" i="6"/>
  <c r="E378" i="6"/>
  <c r="B379" i="6"/>
  <c r="C379" i="6"/>
  <c r="D379" i="6"/>
  <c r="E379" i="6"/>
  <c r="B380" i="6"/>
  <c r="C380" i="6"/>
  <c r="D380" i="6"/>
  <c r="E380" i="6"/>
  <c r="B381" i="6"/>
  <c r="C381" i="6"/>
  <c r="D381" i="6"/>
  <c r="E381" i="6"/>
  <c r="B382" i="6"/>
  <c r="C382" i="6"/>
  <c r="D382" i="6"/>
  <c r="E382" i="6"/>
  <c r="B383" i="6"/>
  <c r="C383" i="6"/>
  <c r="D383" i="6"/>
  <c r="E383" i="6"/>
  <c r="B384" i="6"/>
  <c r="C384" i="6"/>
  <c r="D384" i="6"/>
  <c r="E384" i="6"/>
  <c r="B385" i="6"/>
  <c r="C385" i="6"/>
  <c r="D385" i="6"/>
  <c r="E385" i="6"/>
  <c r="C362" i="6"/>
  <c r="E362" i="6" s="1"/>
  <c r="B362" i="6"/>
  <c r="D362" i="6" s="1"/>
  <c r="B339" i="6"/>
  <c r="C339" i="6"/>
  <c r="D339" i="6"/>
  <c r="E339" i="6"/>
  <c r="B340" i="6"/>
  <c r="D340" i="6" s="1"/>
  <c r="C340" i="6"/>
  <c r="E340" i="6" s="1"/>
  <c r="B341" i="6"/>
  <c r="C341" i="6"/>
  <c r="D341" i="6"/>
  <c r="E341" i="6"/>
  <c r="B342" i="6"/>
  <c r="C342" i="6"/>
  <c r="D342" i="6"/>
  <c r="E342" i="6"/>
  <c r="B343" i="6"/>
  <c r="C343" i="6"/>
  <c r="D343" i="6"/>
  <c r="E343" i="6"/>
  <c r="B344" i="6"/>
  <c r="C344" i="6"/>
  <c r="D344" i="6"/>
  <c r="E344" i="6"/>
  <c r="B345" i="6"/>
  <c r="C345" i="6"/>
  <c r="D345" i="6"/>
  <c r="E345" i="6"/>
  <c r="B346" i="6"/>
  <c r="C346" i="6"/>
  <c r="D346" i="6"/>
  <c r="E346" i="6"/>
  <c r="B347" i="6"/>
  <c r="C347" i="6"/>
  <c r="D347" i="6"/>
  <c r="E347" i="6"/>
  <c r="B348" i="6"/>
  <c r="C348" i="6"/>
  <c r="D348" i="6"/>
  <c r="E348" i="6"/>
  <c r="B349" i="6"/>
  <c r="C349" i="6"/>
  <c r="D349" i="6"/>
  <c r="E349" i="6"/>
  <c r="B350" i="6"/>
  <c r="C350" i="6"/>
  <c r="D350" i="6"/>
  <c r="E350" i="6"/>
  <c r="B351" i="6"/>
  <c r="C351" i="6"/>
  <c r="D351" i="6"/>
  <c r="E351" i="6"/>
  <c r="B352" i="6"/>
  <c r="C352" i="6"/>
  <c r="D352" i="6"/>
  <c r="E352" i="6"/>
  <c r="B353" i="6"/>
  <c r="C353" i="6"/>
  <c r="D353" i="6"/>
  <c r="E353" i="6"/>
  <c r="B354" i="6"/>
  <c r="C354" i="6"/>
  <c r="D354" i="6"/>
  <c r="E354" i="6"/>
  <c r="B355" i="6"/>
  <c r="C355" i="6"/>
  <c r="D355" i="6"/>
  <c r="E355" i="6"/>
  <c r="B356" i="6"/>
  <c r="C356" i="6"/>
  <c r="D356" i="6"/>
  <c r="E356" i="6"/>
  <c r="B357" i="6"/>
  <c r="C357" i="6"/>
  <c r="D357" i="6"/>
  <c r="E357" i="6"/>
  <c r="B358" i="6"/>
  <c r="C358" i="6"/>
  <c r="D358" i="6"/>
  <c r="E358" i="6"/>
  <c r="B359" i="6"/>
  <c r="C359" i="6"/>
  <c r="D359" i="6"/>
  <c r="E359" i="6"/>
  <c r="B360" i="6"/>
  <c r="C360" i="6"/>
  <c r="D360" i="6"/>
  <c r="E360" i="6"/>
  <c r="B361" i="6"/>
  <c r="C361" i="6"/>
  <c r="D361" i="6"/>
  <c r="E361" i="6"/>
  <c r="C338" i="6"/>
  <c r="E338" i="6" s="1"/>
  <c r="B338" i="6"/>
  <c r="D338" i="6" s="1"/>
  <c r="B315" i="6"/>
  <c r="D315" i="6" s="1"/>
  <c r="C315" i="6"/>
  <c r="E315" i="6" s="1"/>
  <c r="B316" i="6"/>
  <c r="C316" i="6"/>
  <c r="D316" i="6"/>
  <c r="E316" i="6"/>
  <c r="B317" i="6"/>
  <c r="C317" i="6"/>
  <c r="D317" i="6"/>
  <c r="E317" i="6"/>
  <c r="B318" i="6"/>
  <c r="C318" i="6"/>
  <c r="D318" i="6"/>
  <c r="E318" i="6"/>
  <c r="B319" i="6"/>
  <c r="C319" i="6"/>
  <c r="D319" i="6"/>
  <c r="E319" i="6"/>
  <c r="B320" i="6"/>
  <c r="C320" i="6"/>
  <c r="D320" i="6"/>
  <c r="E320" i="6"/>
  <c r="B321" i="6"/>
  <c r="C321" i="6"/>
  <c r="D321" i="6"/>
  <c r="E321" i="6"/>
  <c r="B322" i="6"/>
  <c r="D322" i="6" s="1"/>
  <c r="C322" i="6"/>
  <c r="E322" i="6" s="1"/>
  <c r="B323" i="6"/>
  <c r="C323" i="6"/>
  <c r="D323" i="6"/>
  <c r="E323" i="6"/>
  <c r="B324" i="6"/>
  <c r="C324" i="6"/>
  <c r="D324" i="6"/>
  <c r="E324" i="6"/>
  <c r="B325" i="6"/>
  <c r="C325" i="6"/>
  <c r="D325" i="6"/>
  <c r="E325" i="6"/>
  <c r="B326" i="6"/>
  <c r="C326" i="6"/>
  <c r="D326" i="6"/>
  <c r="E326" i="6"/>
  <c r="B327" i="6"/>
  <c r="C327" i="6"/>
  <c r="D327" i="6"/>
  <c r="E327" i="6"/>
  <c r="B328" i="6"/>
  <c r="C328" i="6"/>
  <c r="D328" i="6"/>
  <c r="E328" i="6"/>
  <c r="B329" i="6"/>
  <c r="C329" i="6"/>
  <c r="D329" i="6"/>
  <c r="E329" i="6"/>
  <c r="B330" i="6"/>
  <c r="C330" i="6"/>
  <c r="D330" i="6"/>
  <c r="E330" i="6"/>
  <c r="B331" i="6"/>
  <c r="C331" i="6"/>
  <c r="D331" i="6"/>
  <c r="E331" i="6"/>
  <c r="B332" i="6"/>
  <c r="C332" i="6"/>
  <c r="D332" i="6"/>
  <c r="E332" i="6"/>
  <c r="B333" i="6"/>
  <c r="C333" i="6"/>
  <c r="D333" i="6"/>
  <c r="E333" i="6"/>
  <c r="B334" i="6"/>
  <c r="C334" i="6"/>
  <c r="D334" i="6"/>
  <c r="E334" i="6"/>
  <c r="B335" i="6"/>
  <c r="C335" i="6"/>
  <c r="D335" i="6"/>
  <c r="E335" i="6"/>
  <c r="B336" i="6"/>
  <c r="C336" i="6"/>
  <c r="D336" i="6"/>
  <c r="E336" i="6"/>
  <c r="B337" i="6"/>
  <c r="C337" i="6"/>
  <c r="D337" i="6"/>
  <c r="E337" i="6"/>
  <c r="C314" i="6"/>
  <c r="E314" i="6" s="1"/>
  <c r="B314" i="6"/>
  <c r="D314" i="6" s="1"/>
  <c r="B291" i="6"/>
  <c r="C291" i="6"/>
  <c r="D291" i="6"/>
  <c r="E291" i="6"/>
  <c r="B292" i="6"/>
  <c r="C292" i="6"/>
  <c r="D292" i="6"/>
  <c r="E292" i="6"/>
  <c r="B293" i="6"/>
  <c r="C293" i="6"/>
  <c r="D293" i="6"/>
  <c r="E293" i="6"/>
  <c r="B294" i="6"/>
  <c r="C294" i="6"/>
  <c r="D294" i="6"/>
  <c r="E294" i="6"/>
  <c r="B295" i="6"/>
  <c r="C295" i="6"/>
  <c r="D295" i="6"/>
  <c r="E295" i="6"/>
  <c r="B296" i="6"/>
  <c r="C296" i="6"/>
  <c r="D296" i="6"/>
  <c r="E296" i="6"/>
  <c r="B297" i="6"/>
  <c r="C297" i="6"/>
  <c r="D297" i="6"/>
  <c r="E297" i="6"/>
  <c r="B298" i="6"/>
  <c r="C298" i="6"/>
  <c r="D298" i="6"/>
  <c r="E298" i="6"/>
  <c r="B299" i="6"/>
  <c r="C299" i="6"/>
  <c r="D299" i="6"/>
  <c r="E299" i="6"/>
  <c r="B300" i="6"/>
  <c r="C300" i="6"/>
  <c r="D300" i="6"/>
  <c r="E300" i="6"/>
  <c r="B301" i="6"/>
  <c r="C301" i="6"/>
  <c r="D301" i="6"/>
  <c r="E301" i="6"/>
  <c r="B302" i="6"/>
  <c r="C302" i="6"/>
  <c r="D302" i="6"/>
  <c r="E302" i="6"/>
  <c r="B303" i="6"/>
  <c r="D303" i="6" s="1"/>
  <c r="C303" i="6"/>
  <c r="E303" i="6" s="1"/>
  <c r="B304" i="6"/>
  <c r="C304" i="6"/>
  <c r="D304" i="6"/>
  <c r="E304" i="6"/>
  <c r="B305" i="6"/>
  <c r="C305" i="6"/>
  <c r="D305" i="6"/>
  <c r="E305" i="6"/>
  <c r="B306" i="6"/>
  <c r="C306" i="6"/>
  <c r="D306" i="6"/>
  <c r="E306" i="6"/>
  <c r="B307" i="6"/>
  <c r="C307" i="6"/>
  <c r="D307" i="6"/>
  <c r="E307" i="6"/>
  <c r="B308" i="6"/>
  <c r="C308" i="6"/>
  <c r="D308" i="6"/>
  <c r="E308" i="6"/>
  <c r="B309" i="6"/>
  <c r="C309" i="6"/>
  <c r="D309" i="6"/>
  <c r="E309" i="6"/>
  <c r="B310" i="6"/>
  <c r="C310" i="6"/>
  <c r="D310" i="6"/>
  <c r="E310" i="6"/>
  <c r="B311" i="6"/>
  <c r="C311" i="6"/>
  <c r="D311" i="6"/>
  <c r="E311" i="6"/>
  <c r="B312" i="6"/>
  <c r="C312" i="6"/>
  <c r="D312" i="6"/>
  <c r="E312" i="6"/>
  <c r="B313" i="6"/>
  <c r="C313" i="6"/>
  <c r="D313" i="6"/>
  <c r="E313" i="6"/>
  <c r="C290" i="6"/>
  <c r="E290" i="6" s="1"/>
  <c r="B290" i="6"/>
  <c r="D290" i="6" s="1"/>
  <c r="B267" i="6"/>
  <c r="D267" i="6" s="1"/>
  <c r="C267" i="6"/>
  <c r="E267" i="6"/>
  <c r="B268" i="6"/>
  <c r="D268" i="6" s="1"/>
  <c r="C268" i="6"/>
  <c r="E268" i="6" s="1"/>
  <c r="B269" i="6"/>
  <c r="C269" i="6"/>
  <c r="D269" i="6"/>
  <c r="E269" i="6"/>
  <c r="B270" i="6"/>
  <c r="C270" i="6"/>
  <c r="D270" i="6"/>
  <c r="E270" i="6"/>
  <c r="B271" i="6"/>
  <c r="C271" i="6"/>
  <c r="D271" i="6"/>
  <c r="E271" i="6"/>
  <c r="B272" i="6"/>
  <c r="C272" i="6"/>
  <c r="D272" i="6"/>
  <c r="E272" i="6"/>
  <c r="B273" i="6"/>
  <c r="C273" i="6"/>
  <c r="D273" i="6"/>
  <c r="E273" i="6"/>
  <c r="B274" i="6"/>
  <c r="C274" i="6"/>
  <c r="D274" i="6"/>
  <c r="E274" i="6"/>
  <c r="B275" i="6"/>
  <c r="D275" i="6" s="1"/>
  <c r="C275" i="6"/>
  <c r="E275" i="6" s="1"/>
  <c r="B276" i="6"/>
  <c r="C276" i="6"/>
  <c r="D276" i="6"/>
  <c r="E276" i="6"/>
  <c r="B277" i="6"/>
  <c r="C277" i="6"/>
  <c r="D277" i="6"/>
  <c r="E277" i="6"/>
  <c r="B278" i="6"/>
  <c r="C278" i="6"/>
  <c r="D278" i="6"/>
  <c r="E278" i="6"/>
  <c r="B279" i="6"/>
  <c r="C279" i="6"/>
  <c r="D279" i="6"/>
  <c r="E279" i="6"/>
  <c r="B280" i="6"/>
  <c r="C280" i="6"/>
  <c r="D280" i="6"/>
  <c r="E280" i="6"/>
  <c r="B281" i="6"/>
  <c r="D281" i="6" s="1"/>
  <c r="C281" i="6"/>
  <c r="E281" i="6" s="1"/>
  <c r="B282" i="6"/>
  <c r="C282" i="6"/>
  <c r="D282" i="6"/>
  <c r="E282" i="6"/>
  <c r="B283" i="6"/>
  <c r="C283" i="6"/>
  <c r="D283" i="6"/>
  <c r="E283" i="6"/>
  <c r="B284" i="6"/>
  <c r="C284" i="6"/>
  <c r="D284" i="6"/>
  <c r="E284" i="6"/>
  <c r="B285" i="6"/>
  <c r="C285" i="6"/>
  <c r="D285" i="6"/>
  <c r="E285" i="6"/>
  <c r="B286" i="6"/>
  <c r="C286" i="6"/>
  <c r="D286" i="6"/>
  <c r="E286" i="6"/>
  <c r="B287" i="6"/>
  <c r="C287" i="6"/>
  <c r="D287" i="6"/>
  <c r="E287" i="6"/>
  <c r="B288" i="6"/>
  <c r="C288" i="6"/>
  <c r="D288" i="6"/>
  <c r="E288" i="6"/>
  <c r="B289" i="6"/>
  <c r="C289" i="6"/>
  <c r="D289" i="6"/>
  <c r="E289" i="6"/>
  <c r="C266" i="6"/>
  <c r="E266" i="6" s="1"/>
  <c r="B266" i="6"/>
  <c r="D266" i="6" s="1"/>
  <c r="B243" i="6"/>
  <c r="C243" i="6"/>
  <c r="D243" i="6"/>
  <c r="E243" i="6"/>
  <c r="B244" i="6"/>
  <c r="D244" i="6" s="1"/>
  <c r="C244" i="6"/>
  <c r="E244" i="6" s="1"/>
  <c r="B245" i="6"/>
  <c r="D245" i="6" s="1"/>
  <c r="C245" i="6"/>
  <c r="E245" i="6" s="1"/>
  <c r="B246" i="6"/>
  <c r="C246" i="6"/>
  <c r="D246" i="6"/>
  <c r="E246" i="6"/>
  <c r="B247" i="6"/>
  <c r="C247" i="6"/>
  <c r="D247" i="6"/>
  <c r="E247" i="6"/>
  <c r="B248" i="6"/>
  <c r="C248" i="6"/>
  <c r="D248" i="6"/>
  <c r="E248" i="6"/>
  <c r="B249" i="6"/>
  <c r="C249" i="6"/>
  <c r="D249" i="6"/>
  <c r="E249" i="6"/>
  <c r="B250" i="6"/>
  <c r="C250" i="6"/>
  <c r="D250" i="6"/>
  <c r="E250" i="6"/>
  <c r="B251" i="6"/>
  <c r="C251" i="6"/>
  <c r="D251" i="6"/>
  <c r="E251" i="6"/>
  <c r="B252" i="6"/>
  <c r="C252" i="6"/>
  <c r="D252" i="6"/>
  <c r="E252" i="6"/>
  <c r="B253" i="6"/>
  <c r="C253" i="6"/>
  <c r="D253" i="6"/>
  <c r="E253" i="6"/>
  <c r="B254" i="6"/>
  <c r="C254" i="6"/>
  <c r="D254" i="6"/>
  <c r="E254" i="6"/>
  <c r="B255" i="6"/>
  <c r="C255" i="6"/>
  <c r="D255" i="6"/>
  <c r="E255" i="6"/>
  <c r="B256" i="6"/>
  <c r="C256" i="6"/>
  <c r="D256" i="6"/>
  <c r="E256" i="6"/>
  <c r="B257" i="6"/>
  <c r="C257" i="6"/>
  <c r="D257" i="6"/>
  <c r="E257" i="6"/>
  <c r="B258" i="6"/>
  <c r="C258" i="6"/>
  <c r="D258" i="6"/>
  <c r="E258" i="6"/>
  <c r="B259" i="6"/>
  <c r="C259" i="6"/>
  <c r="E259" i="6" s="1"/>
  <c r="D259" i="6"/>
  <c r="B260" i="6"/>
  <c r="C260" i="6"/>
  <c r="D260" i="6"/>
  <c r="E260" i="6"/>
  <c r="B261" i="6"/>
  <c r="C261" i="6"/>
  <c r="D261" i="6"/>
  <c r="E261" i="6"/>
  <c r="B262" i="6"/>
  <c r="C262" i="6"/>
  <c r="D262" i="6"/>
  <c r="E262" i="6"/>
  <c r="B263" i="6"/>
  <c r="C263" i="6"/>
  <c r="D263" i="6"/>
  <c r="E263" i="6"/>
  <c r="B264" i="6"/>
  <c r="C264" i="6"/>
  <c r="D264" i="6"/>
  <c r="E264" i="6"/>
  <c r="B265" i="6"/>
  <c r="C265" i="6"/>
  <c r="D265" i="6"/>
  <c r="E265" i="6"/>
  <c r="C242" i="6"/>
  <c r="E242" i="6" s="1"/>
  <c r="B242" i="6"/>
  <c r="D242" i="6" s="1"/>
  <c r="B219" i="6"/>
  <c r="C219" i="6"/>
  <c r="E219" i="6" s="1"/>
  <c r="D219" i="6"/>
  <c r="B220" i="6"/>
  <c r="C220" i="6"/>
  <c r="D220" i="6"/>
  <c r="E220" i="6"/>
  <c r="B221" i="6"/>
  <c r="D221" i="6" s="1"/>
  <c r="C221" i="6"/>
  <c r="E221" i="6" s="1"/>
  <c r="B222" i="6"/>
  <c r="C222" i="6"/>
  <c r="E222" i="6" s="1"/>
  <c r="D222" i="6"/>
  <c r="B223" i="6"/>
  <c r="C223" i="6"/>
  <c r="E223" i="6" s="1"/>
  <c r="D223" i="6"/>
  <c r="B224" i="6"/>
  <c r="C224" i="6"/>
  <c r="E224" i="6" s="1"/>
  <c r="D224" i="6"/>
  <c r="B225" i="6"/>
  <c r="C225" i="6"/>
  <c r="D225" i="6"/>
  <c r="E225" i="6"/>
  <c r="B226" i="6"/>
  <c r="D226" i="6" s="1"/>
  <c r="C226" i="6"/>
  <c r="E226" i="6" s="1"/>
  <c r="B227" i="6"/>
  <c r="D227" i="6" s="1"/>
  <c r="C227" i="6"/>
  <c r="E227" i="6" s="1"/>
  <c r="B228" i="6"/>
  <c r="C228" i="6"/>
  <c r="D228" i="6"/>
  <c r="E228" i="6"/>
  <c r="B229" i="6"/>
  <c r="C229" i="6"/>
  <c r="D229" i="6"/>
  <c r="E229" i="6"/>
  <c r="B230" i="6"/>
  <c r="C230" i="6"/>
  <c r="D230" i="6"/>
  <c r="E230" i="6"/>
  <c r="B231" i="6"/>
  <c r="C231" i="6"/>
  <c r="D231" i="6"/>
  <c r="E231" i="6"/>
  <c r="B232" i="6"/>
  <c r="C232" i="6"/>
  <c r="D232" i="6"/>
  <c r="E232" i="6"/>
  <c r="B233" i="6"/>
  <c r="C233" i="6"/>
  <c r="D233" i="6"/>
  <c r="E233" i="6"/>
  <c r="B234" i="6"/>
  <c r="D234" i="6" s="1"/>
  <c r="C234" i="6"/>
  <c r="E234" i="6" s="1"/>
  <c r="B235" i="6"/>
  <c r="C235" i="6"/>
  <c r="D235" i="6"/>
  <c r="E235" i="6"/>
  <c r="B236" i="6"/>
  <c r="C236" i="6"/>
  <c r="E236" i="6" s="1"/>
  <c r="D236" i="6"/>
  <c r="B237" i="6"/>
  <c r="C237" i="6"/>
  <c r="D237" i="6"/>
  <c r="E237" i="6"/>
  <c r="B238" i="6"/>
  <c r="C238" i="6"/>
  <c r="D238" i="6"/>
  <c r="E238" i="6"/>
  <c r="B239" i="6"/>
  <c r="C239" i="6"/>
  <c r="D239" i="6"/>
  <c r="E239" i="6"/>
  <c r="B240" i="6"/>
  <c r="C240" i="6"/>
  <c r="D240" i="6"/>
  <c r="E240" i="6"/>
  <c r="B241" i="6"/>
  <c r="D241" i="6" s="1"/>
  <c r="C241" i="6"/>
  <c r="E241" i="6" s="1"/>
  <c r="C218" i="6"/>
  <c r="E218" i="6" s="1"/>
  <c r="B218" i="6"/>
  <c r="D218" i="6" s="1"/>
  <c r="B195" i="6"/>
  <c r="D195" i="6" s="1"/>
  <c r="C195" i="6"/>
  <c r="E195" i="6" s="1"/>
  <c r="B196" i="6"/>
  <c r="D196" i="6" s="1"/>
  <c r="C196" i="6"/>
  <c r="E196" i="6" s="1"/>
  <c r="B197" i="6"/>
  <c r="C197" i="6"/>
  <c r="D197" i="6"/>
  <c r="E197" i="6"/>
  <c r="B198" i="6"/>
  <c r="D198" i="6" s="1"/>
  <c r="C198" i="6"/>
  <c r="E198" i="6" s="1"/>
  <c r="B199" i="6"/>
  <c r="D199" i="6" s="1"/>
  <c r="C199" i="6"/>
  <c r="E199" i="6" s="1"/>
  <c r="B200" i="6"/>
  <c r="C200" i="6"/>
  <c r="E200" i="6" s="1"/>
  <c r="D200" i="6"/>
  <c r="B201" i="6"/>
  <c r="D201" i="6" s="1"/>
  <c r="C201" i="6"/>
  <c r="E201" i="6" s="1"/>
  <c r="B202" i="6"/>
  <c r="C202" i="6"/>
  <c r="D202" i="6"/>
  <c r="E202" i="6"/>
  <c r="B203" i="6"/>
  <c r="C203" i="6"/>
  <c r="D203" i="6"/>
  <c r="E203" i="6"/>
  <c r="B204" i="6"/>
  <c r="C204" i="6"/>
  <c r="D204" i="6"/>
  <c r="E204" i="6"/>
  <c r="B205" i="6"/>
  <c r="C205" i="6"/>
  <c r="D205" i="6"/>
  <c r="E205" i="6"/>
  <c r="B206" i="6"/>
  <c r="D206" i="6" s="1"/>
  <c r="C206" i="6"/>
  <c r="E206" i="6" s="1"/>
  <c r="B207" i="6"/>
  <c r="D207" i="6" s="1"/>
  <c r="C207" i="6"/>
  <c r="E207" i="6" s="1"/>
  <c r="B208" i="6"/>
  <c r="C208" i="6"/>
  <c r="E208" i="6" s="1"/>
  <c r="D208" i="6"/>
  <c r="B209" i="6"/>
  <c r="C209" i="6"/>
  <c r="D209" i="6"/>
  <c r="E209" i="6"/>
  <c r="B210" i="6"/>
  <c r="D210" i="6" s="1"/>
  <c r="C210" i="6"/>
  <c r="E210" i="6" s="1"/>
  <c r="B211" i="6"/>
  <c r="C211" i="6"/>
  <c r="D211" i="6"/>
  <c r="E211" i="6"/>
  <c r="B212" i="6"/>
  <c r="D212" i="6" s="1"/>
  <c r="C212" i="6"/>
  <c r="E212" i="6" s="1"/>
  <c r="B213" i="6"/>
  <c r="C213" i="6"/>
  <c r="D213" i="6"/>
  <c r="E213" i="6"/>
  <c r="B214" i="6"/>
  <c r="C214" i="6"/>
  <c r="D214" i="6"/>
  <c r="E214" i="6"/>
  <c r="B215" i="6"/>
  <c r="C215" i="6"/>
  <c r="D215" i="6"/>
  <c r="E215" i="6"/>
  <c r="B216" i="6"/>
  <c r="C216" i="6"/>
  <c r="D216" i="6"/>
  <c r="E216" i="6"/>
  <c r="B217" i="6"/>
  <c r="C217" i="6"/>
  <c r="D217" i="6"/>
  <c r="E217" i="6"/>
  <c r="C194" i="6"/>
  <c r="E194" i="6" s="1"/>
  <c r="B194" i="6"/>
  <c r="D194" i="6" s="1"/>
  <c r="B171" i="6"/>
  <c r="D171" i="6" s="1"/>
  <c r="C171" i="6"/>
  <c r="E171" i="6" s="1"/>
  <c r="B172" i="6"/>
  <c r="D172" i="6" s="1"/>
  <c r="C172" i="6"/>
  <c r="E172" i="6" s="1"/>
  <c r="B173" i="6"/>
  <c r="D173" i="6" s="1"/>
  <c r="C173" i="6"/>
  <c r="E173" i="6" s="1"/>
  <c r="B174" i="6"/>
  <c r="C174" i="6"/>
  <c r="E174" i="6" s="1"/>
  <c r="D174" i="6"/>
  <c r="B175" i="6"/>
  <c r="D175" i="6" s="1"/>
  <c r="C175" i="6"/>
  <c r="E175" i="6" s="1"/>
  <c r="B176" i="6"/>
  <c r="D176" i="6" s="1"/>
  <c r="C176" i="6"/>
  <c r="E176" i="6" s="1"/>
  <c r="B177" i="6"/>
  <c r="C177" i="6"/>
  <c r="D177" i="6"/>
  <c r="E177" i="6"/>
  <c r="B178" i="6"/>
  <c r="D178" i="6" s="1"/>
  <c r="C178" i="6"/>
  <c r="E178" i="6" s="1"/>
  <c r="B179" i="6"/>
  <c r="D179" i="6" s="1"/>
  <c r="C179" i="6"/>
  <c r="E179" i="6" s="1"/>
  <c r="B180" i="6"/>
  <c r="D180" i="6" s="1"/>
  <c r="C180" i="6"/>
  <c r="E180" i="6" s="1"/>
  <c r="B181" i="6"/>
  <c r="C181" i="6"/>
  <c r="D181" i="6"/>
  <c r="E181" i="6"/>
  <c r="B182" i="6"/>
  <c r="C182" i="6"/>
  <c r="E182" i="6" s="1"/>
  <c r="D182" i="6"/>
  <c r="B183" i="6"/>
  <c r="C183" i="6"/>
  <c r="D183" i="6"/>
  <c r="E183" i="6"/>
  <c r="B184" i="6"/>
  <c r="D184" i="6" s="1"/>
  <c r="C184" i="6"/>
  <c r="E184" i="6" s="1"/>
  <c r="B185" i="6"/>
  <c r="C185" i="6"/>
  <c r="D185" i="6"/>
  <c r="E185" i="6"/>
  <c r="B186" i="6"/>
  <c r="D186" i="6" s="1"/>
  <c r="C186" i="6"/>
  <c r="E186" i="6"/>
  <c r="B187" i="6"/>
  <c r="C187" i="6"/>
  <c r="D187" i="6"/>
  <c r="E187" i="6"/>
  <c r="B188" i="6"/>
  <c r="D188" i="6" s="1"/>
  <c r="C188" i="6"/>
  <c r="E188" i="6" s="1"/>
  <c r="B189" i="6"/>
  <c r="C189" i="6"/>
  <c r="D189" i="6"/>
  <c r="E189" i="6"/>
  <c r="B190" i="6"/>
  <c r="C190" i="6"/>
  <c r="E190" i="6" s="1"/>
  <c r="D190" i="6"/>
  <c r="B191" i="6"/>
  <c r="D191" i="6" s="1"/>
  <c r="C191" i="6"/>
  <c r="E191" i="6" s="1"/>
  <c r="B192" i="6"/>
  <c r="C192" i="6"/>
  <c r="D192" i="6"/>
  <c r="E192" i="6"/>
  <c r="B193" i="6"/>
  <c r="C193" i="6"/>
  <c r="E193" i="6" s="1"/>
  <c r="D193" i="6"/>
  <c r="C170" i="6"/>
  <c r="E170" i="6" s="1"/>
  <c r="B170" i="6"/>
  <c r="D170" i="6" s="1"/>
  <c r="B147" i="6"/>
  <c r="D147" i="6" s="1"/>
  <c r="C147" i="6"/>
  <c r="E147" i="6" s="1"/>
  <c r="B148" i="6"/>
  <c r="D148" i="6" s="1"/>
  <c r="C148" i="6"/>
  <c r="E148" i="6" s="1"/>
  <c r="B149" i="6"/>
  <c r="D149" i="6" s="1"/>
  <c r="C149" i="6"/>
  <c r="E149" i="6"/>
  <c r="B150" i="6"/>
  <c r="C150" i="6"/>
  <c r="E150" i="6" s="1"/>
  <c r="D150" i="6"/>
  <c r="B151" i="6"/>
  <c r="D151" i="6" s="1"/>
  <c r="C151" i="6"/>
  <c r="E151" i="6" s="1"/>
  <c r="B152" i="6"/>
  <c r="D152" i="6" s="1"/>
  <c r="C152" i="6"/>
  <c r="E152" i="6" s="1"/>
  <c r="B153" i="6"/>
  <c r="D153" i="6" s="1"/>
  <c r="C153" i="6"/>
  <c r="E153" i="6" s="1"/>
  <c r="B154" i="6"/>
  <c r="D154" i="6" s="1"/>
  <c r="C154" i="6"/>
  <c r="E154" i="6" s="1"/>
  <c r="B155" i="6"/>
  <c r="D155" i="6" s="1"/>
  <c r="C155" i="6"/>
  <c r="E155" i="6" s="1"/>
  <c r="B156" i="6"/>
  <c r="C156" i="6"/>
  <c r="E156" i="6" s="1"/>
  <c r="D156" i="6"/>
  <c r="B157" i="6"/>
  <c r="D157" i="6" s="1"/>
  <c r="C157" i="6"/>
  <c r="E157" i="6" s="1"/>
  <c r="B158" i="6"/>
  <c r="C158" i="6"/>
  <c r="D158" i="6"/>
  <c r="E158" i="6"/>
  <c r="B159" i="6"/>
  <c r="D159" i="6" s="1"/>
  <c r="C159" i="6"/>
  <c r="E159" i="6" s="1"/>
  <c r="B160" i="6"/>
  <c r="D160" i="6" s="1"/>
  <c r="C160" i="6"/>
  <c r="E160" i="6" s="1"/>
  <c r="B161" i="6"/>
  <c r="C161" i="6"/>
  <c r="E161" i="6" s="1"/>
  <c r="D161" i="6"/>
  <c r="B162" i="6"/>
  <c r="D162" i="6" s="1"/>
  <c r="C162" i="6"/>
  <c r="E162" i="6" s="1"/>
  <c r="B163" i="6"/>
  <c r="D163" i="6" s="1"/>
  <c r="C163" i="6"/>
  <c r="E163" i="6" s="1"/>
  <c r="B164" i="6"/>
  <c r="C164" i="6"/>
  <c r="D164" i="6"/>
  <c r="E164" i="6"/>
  <c r="B165" i="6"/>
  <c r="C165" i="6"/>
  <c r="E165" i="6" s="1"/>
  <c r="D165" i="6"/>
  <c r="B166" i="6"/>
  <c r="C166" i="6"/>
  <c r="D166" i="6"/>
  <c r="E166" i="6"/>
  <c r="B167" i="6"/>
  <c r="C167" i="6"/>
  <c r="D167" i="6"/>
  <c r="E167" i="6"/>
  <c r="B168" i="6"/>
  <c r="D168" i="6" s="1"/>
  <c r="C168" i="6"/>
  <c r="E168" i="6" s="1"/>
  <c r="B169" i="6"/>
  <c r="C169" i="6"/>
  <c r="D169" i="6"/>
  <c r="E169" i="6"/>
  <c r="C146" i="6"/>
  <c r="E146" i="6" s="1"/>
  <c r="B146" i="6"/>
  <c r="D146" i="6" s="1"/>
  <c r="B123" i="6"/>
  <c r="C123" i="6"/>
  <c r="E123" i="6" s="1"/>
  <c r="D123" i="6"/>
  <c r="B124" i="6"/>
  <c r="D124" i="6" s="1"/>
  <c r="C124" i="6"/>
  <c r="E124" i="6" s="1"/>
  <c r="B125" i="6"/>
  <c r="D125" i="6" s="1"/>
  <c r="C125" i="6"/>
  <c r="E125" i="6" s="1"/>
  <c r="B126" i="6"/>
  <c r="D126" i="6" s="1"/>
  <c r="C126" i="6"/>
  <c r="E126" i="6" s="1"/>
  <c r="B127" i="6"/>
  <c r="D127" i="6" s="1"/>
  <c r="C127" i="6"/>
  <c r="E127" i="6" s="1"/>
  <c r="B128" i="6"/>
  <c r="D128" i="6" s="1"/>
  <c r="C128" i="6"/>
  <c r="E128" i="6" s="1"/>
  <c r="B129" i="6"/>
  <c r="D129" i="6" s="1"/>
  <c r="C129" i="6"/>
  <c r="E129" i="6" s="1"/>
  <c r="B130" i="6"/>
  <c r="D130" i="6" s="1"/>
  <c r="C130" i="6"/>
  <c r="E130" i="6" s="1"/>
  <c r="B131" i="6"/>
  <c r="C131" i="6"/>
  <c r="E131" i="6" s="1"/>
  <c r="D131" i="6"/>
  <c r="B132" i="6"/>
  <c r="D132" i="6" s="1"/>
  <c r="C132" i="6"/>
  <c r="E132" i="6" s="1"/>
  <c r="B133" i="6"/>
  <c r="D133" i="6" s="1"/>
  <c r="C133" i="6"/>
  <c r="E133" i="6" s="1"/>
  <c r="B134" i="6"/>
  <c r="D134" i="6" s="1"/>
  <c r="C134" i="6"/>
  <c r="E134" i="6" s="1"/>
  <c r="B135" i="6"/>
  <c r="C135" i="6"/>
  <c r="D135" i="6"/>
  <c r="E135" i="6"/>
  <c r="B136" i="6"/>
  <c r="D136" i="6" s="1"/>
  <c r="C136" i="6"/>
  <c r="E136" i="6" s="1"/>
  <c r="B137" i="6"/>
  <c r="D137" i="6" s="1"/>
  <c r="C137" i="6"/>
  <c r="E137" i="6" s="1"/>
  <c r="B138" i="6"/>
  <c r="D138" i="6" s="1"/>
  <c r="C138" i="6"/>
  <c r="E138" i="6" s="1"/>
  <c r="B139" i="6"/>
  <c r="C139" i="6"/>
  <c r="D139" i="6"/>
  <c r="E139" i="6"/>
  <c r="B140" i="6"/>
  <c r="D140" i="6" s="1"/>
  <c r="C140" i="6"/>
  <c r="E140" i="6" s="1"/>
  <c r="B141" i="6"/>
  <c r="C141" i="6"/>
  <c r="E141" i="6" s="1"/>
  <c r="D141" i="6"/>
  <c r="B142" i="6"/>
  <c r="C142" i="6"/>
  <c r="E142" i="6" s="1"/>
  <c r="D142" i="6"/>
  <c r="B143" i="6"/>
  <c r="C143" i="6"/>
  <c r="D143" i="6"/>
  <c r="E143" i="6"/>
  <c r="B144" i="6"/>
  <c r="C144" i="6"/>
  <c r="E144" i="6" s="1"/>
  <c r="D144" i="6"/>
  <c r="B145" i="6"/>
  <c r="C145" i="6"/>
  <c r="D145" i="6"/>
  <c r="E145" i="6"/>
  <c r="C122" i="6"/>
  <c r="E122" i="6" s="1"/>
  <c r="B122" i="6"/>
  <c r="D122" i="6" s="1"/>
  <c r="B99" i="6"/>
  <c r="D99" i="6" s="1"/>
  <c r="C99" i="6"/>
  <c r="E99" i="6" s="1"/>
  <c r="B100" i="6"/>
  <c r="D100" i="6" s="1"/>
  <c r="C100" i="6"/>
  <c r="E100" i="6" s="1"/>
  <c r="B101" i="6"/>
  <c r="D101" i="6" s="1"/>
  <c r="C101" i="6"/>
  <c r="E101" i="6" s="1"/>
  <c r="B102" i="6"/>
  <c r="D102" i="6" s="1"/>
  <c r="C102" i="6"/>
  <c r="E102" i="6" s="1"/>
  <c r="B103" i="6"/>
  <c r="D103" i="6" s="1"/>
  <c r="C103" i="6"/>
  <c r="E103" i="6" s="1"/>
  <c r="B104" i="6"/>
  <c r="D104" i="6" s="1"/>
  <c r="C104" i="6"/>
  <c r="E104" i="6" s="1"/>
  <c r="B105" i="6"/>
  <c r="C105" i="6"/>
  <c r="D105" i="6"/>
  <c r="E105" i="6"/>
  <c r="B106" i="6"/>
  <c r="D106" i="6" s="1"/>
  <c r="C106" i="6"/>
  <c r="E106" i="6" s="1"/>
  <c r="B107" i="6"/>
  <c r="D107" i="6" s="1"/>
  <c r="C107" i="6"/>
  <c r="E107" i="6" s="1"/>
  <c r="B108" i="6"/>
  <c r="C108" i="6"/>
  <c r="E108" i="6" s="1"/>
  <c r="D108" i="6"/>
  <c r="B109" i="6"/>
  <c r="D109" i="6" s="1"/>
  <c r="C109" i="6"/>
  <c r="E109" i="6" s="1"/>
  <c r="B110" i="6"/>
  <c r="D110" i="6" s="1"/>
  <c r="C110" i="6"/>
  <c r="E110" i="6" s="1"/>
  <c r="B111" i="6"/>
  <c r="C111" i="6"/>
  <c r="E111" i="6" s="1"/>
  <c r="D111" i="6"/>
  <c r="B112" i="6"/>
  <c r="C112" i="6"/>
  <c r="E112" i="6" s="1"/>
  <c r="D112" i="6"/>
  <c r="B113" i="6"/>
  <c r="D113" i="6" s="1"/>
  <c r="C113" i="6"/>
  <c r="E113" i="6" s="1"/>
  <c r="B114" i="6"/>
  <c r="D114" i="6" s="1"/>
  <c r="C114" i="6"/>
  <c r="E114" i="6" s="1"/>
  <c r="B115" i="6"/>
  <c r="D115" i="6" s="1"/>
  <c r="C115" i="6"/>
  <c r="E115" i="6" s="1"/>
  <c r="B116" i="6"/>
  <c r="C116" i="6"/>
  <c r="D116" i="6"/>
  <c r="E116" i="6"/>
  <c r="B117" i="6"/>
  <c r="D117" i="6" s="1"/>
  <c r="C117" i="6"/>
  <c r="E117" i="6" s="1"/>
  <c r="B118" i="6"/>
  <c r="D118" i="6" s="1"/>
  <c r="C118" i="6"/>
  <c r="E118" i="6" s="1"/>
  <c r="B119" i="6"/>
  <c r="C119" i="6"/>
  <c r="E119" i="6" s="1"/>
  <c r="D119" i="6"/>
  <c r="B120" i="6"/>
  <c r="D120" i="6" s="1"/>
  <c r="C120" i="6"/>
  <c r="E120" i="6" s="1"/>
  <c r="B121" i="6"/>
  <c r="D121" i="6" s="1"/>
  <c r="C121" i="6"/>
  <c r="E121" i="6" s="1"/>
  <c r="C98" i="6"/>
  <c r="E98" i="6" s="1"/>
  <c r="B98" i="6"/>
  <c r="D98" i="6" s="1"/>
  <c r="C86" i="6"/>
  <c r="E86" i="6" s="1"/>
  <c r="C87" i="6"/>
  <c r="E87" i="6" s="1"/>
  <c r="C88" i="6"/>
  <c r="E88" i="6" s="1"/>
  <c r="C89" i="6"/>
  <c r="E89" i="6" s="1"/>
  <c r="C90" i="6"/>
  <c r="E90" i="6" s="1"/>
  <c r="C91" i="6"/>
  <c r="E91" i="6" s="1"/>
  <c r="C92" i="6"/>
  <c r="E92" i="6" s="1"/>
  <c r="C93" i="6"/>
  <c r="E93" i="6" s="1"/>
  <c r="C94" i="6"/>
  <c r="E94" i="6" s="1"/>
  <c r="C95" i="6"/>
  <c r="E95" i="6" s="1"/>
  <c r="C96" i="6"/>
  <c r="E96" i="6" s="1"/>
  <c r="C97" i="6"/>
  <c r="E97" i="6" s="1"/>
  <c r="C75" i="6"/>
  <c r="E75" i="6" s="1"/>
  <c r="C76" i="6"/>
  <c r="E76" i="6" s="1"/>
  <c r="C77" i="6"/>
  <c r="E77" i="6" s="1"/>
  <c r="C78" i="6"/>
  <c r="E78" i="6" s="1"/>
  <c r="C79" i="6"/>
  <c r="E79" i="6" s="1"/>
  <c r="C80" i="6"/>
  <c r="E80" i="6" s="1"/>
  <c r="C81" i="6"/>
  <c r="E81" i="6" s="1"/>
  <c r="C82" i="6"/>
  <c r="E82" i="6" s="1"/>
  <c r="C83" i="6"/>
  <c r="E83" i="6" s="1"/>
  <c r="C84" i="6"/>
  <c r="E84" i="6" s="1"/>
  <c r="C85" i="6"/>
  <c r="E85" i="6" s="1"/>
  <c r="C74" i="6"/>
  <c r="E74" i="6" s="1"/>
  <c r="B74" i="6"/>
  <c r="D74" i="6" s="1"/>
  <c r="B75" i="6"/>
  <c r="D75" i="6" s="1"/>
  <c r="B76" i="6"/>
  <c r="D76" i="6" s="1"/>
  <c r="B77" i="6"/>
  <c r="D77" i="6" s="1"/>
  <c r="B78" i="6"/>
  <c r="D78" i="6" s="1"/>
  <c r="B79" i="6"/>
  <c r="D79" i="6" s="1"/>
  <c r="B80" i="6"/>
  <c r="D80" i="6" s="1"/>
  <c r="B81" i="6"/>
  <c r="D81" i="6" s="1"/>
  <c r="B82" i="6"/>
  <c r="D82" i="6" s="1"/>
  <c r="B83" i="6"/>
  <c r="D83" i="6" s="1"/>
  <c r="B84" i="6"/>
  <c r="D84" i="6" s="1"/>
  <c r="B85" i="6"/>
  <c r="D85" i="6" s="1"/>
  <c r="B86" i="6"/>
  <c r="D86" i="6" s="1"/>
  <c r="F86" i="6" s="1"/>
  <c r="B87" i="6"/>
  <c r="D87" i="6" s="1"/>
  <c r="F87" i="6" s="1"/>
  <c r="B88" i="6"/>
  <c r="D88" i="6" s="1"/>
  <c r="F88" i="6" s="1"/>
  <c r="B89" i="6"/>
  <c r="D89" i="6" s="1"/>
  <c r="F89" i="6" s="1"/>
  <c r="B90" i="6"/>
  <c r="D90" i="6" s="1"/>
  <c r="F90" i="6" s="1"/>
  <c r="B91" i="6"/>
  <c r="D91" i="6" s="1"/>
  <c r="F91" i="6" s="1"/>
  <c r="B92" i="6"/>
  <c r="D92" i="6" s="1"/>
  <c r="F92" i="6" s="1"/>
  <c r="B93" i="6"/>
  <c r="D93" i="6" s="1"/>
  <c r="F93" i="6" s="1"/>
  <c r="B94" i="6"/>
  <c r="D94" i="6" s="1"/>
  <c r="F94" i="6" s="1"/>
  <c r="B95" i="6"/>
  <c r="D95" i="6" s="1"/>
  <c r="F95" i="6" s="1"/>
  <c r="B96" i="6"/>
  <c r="D96" i="6" s="1"/>
  <c r="F96" i="6" s="1"/>
  <c r="B97" i="6"/>
  <c r="D97" i="6" s="1"/>
  <c r="F97" i="6" s="1"/>
  <c r="B51" i="6"/>
  <c r="D51" i="6" s="1"/>
  <c r="C51" i="6"/>
  <c r="E51" i="6" s="1"/>
  <c r="B52" i="6"/>
  <c r="D52" i="6" s="1"/>
  <c r="C52" i="6"/>
  <c r="E52" i="6" s="1"/>
  <c r="B53" i="6"/>
  <c r="D53" i="6" s="1"/>
  <c r="C53" i="6"/>
  <c r="E53" i="6" s="1"/>
  <c r="B54" i="6"/>
  <c r="D54" i="6" s="1"/>
  <c r="C54" i="6"/>
  <c r="E54" i="6" s="1"/>
  <c r="B55" i="6"/>
  <c r="D55" i="6" s="1"/>
  <c r="C55" i="6"/>
  <c r="E55" i="6" s="1"/>
  <c r="B56" i="6"/>
  <c r="C56" i="6"/>
  <c r="E56" i="6" s="1"/>
  <c r="D56" i="6"/>
  <c r="B57" i="6"/>
  <c r="C57" i="6"/>
  <c r="E57" i="6" s="1"/>
  <c r="D57" i="6"/>
  <c r="B58" i="6"/>
  <c r="C58" i="6"/>
  <c r="D58" i="6"/>
  <c r="E58" i="6"/>
  <c r="B59" i="6"/>
  <c r="D59" i="6" s="1"/>
  <c r="C59" i="6"/>
  <c r="E59" i="6" s="1"/>
  <c r="B60" i="6"/>
  <c r="C60" i="6"/>
  <c r="E60" i="6" s="1"/>
  <c r="D60" i="6"/>
  <c r="B61" i="6"/>
  <c r="D61" i="6" s="1"/>
  <c r="C61" i="6"/>
  <c r="E61" i="6" s="1"/>
  <c r="B62" i="6"/>
  <c r="C62" i="6"/>
  <c r="D62" i="6"/>
  <c r="E62" i="6"/>
  <c r="B63" i="6"/>
  <c r="D63" i="6" s="1"/>
  <c r="C63" i="6"/>
  <c r="E63" i="6" s="1"/>
  <c r="B64" i="6"/>
  <c r="C64" i="6"/>
  <c r="D64" i="6"/>
  <c r="E64" i="6"/>
  <c r="B65" i="6"/>
  <c r="D65" i="6" s="1"/>
  <c r="C65" i="6"/>
  <c r="E65" i="6" s="1"/>
  <c r="B66" i="6"/>
  <c r="D66" i="6" s="1"/>
  <c r="C66" i="6"/>
  <c r="E66" i="6" s="1"/>
  <c r="B67" i="6"/>
  <c r="D67" i="6" s="1"/>
  <c r="C67" i="6"/>
  <c r="E67" i="6" s="1"/>
  <c r="B68" i="6"/>
  <c r="D68" i="6" s="1"/>
  <c r="C68" i="6"/>
  <c r="E68" i="6" s="1"/>
  <c r="B69" i="6"/>
  <c r="D69" i="6" s="1"/>
  <c r="C69" i="6"/>
  <c r="E69" i="6" s="1"/>
  <c r="B70" i="6"/>
  <c r="D70" i="6" s="1"/>
  <c r="C70" i="6"/>
  <c r="E70" i="6" s="1"/>
  <c r="B71" i="6"/>
  <c r="D71" i="6" s="1"/>
  <c r="C71" i="6"/>
  <c r="E71" i="6" s="1"/>
  <c r="B72" i="6"/>
  <c r="D72" i="6" s="1"/>
  <c r="C72" i="6"/>
  <c r="E72" i="6" s="1"/>
  <c r="B73" i="6"/>
  <c r="D73" i="6" s="1"/>
  <c r="C73" i="6"/>
  <c r="E73" i="6" s="1"/>
  <c r="C50" i="6"/>
  <c r="E50" i="6" s="1"/>
  <c r="B50" i="6"/>
  <c r="D50" i="6" s="1"/>
  <c r="B27" i="6"/>
  <c r="C27" i="6"/>
  <c r="E27" i="6" s="1"/>
  <c r="D27" i="6"/>
  <c r="B28" i="6"/>
  <c r="C28" i="6"/>
  <c r="E28" i="6" s="1"/>
  <c r="D28" i="6"/>
  <c r="B29" i="6"/>
  <c r="D29" i="6" s="1"/>
  <c r="C29" i="6"/>
  <c r="E29" i="6" s="1"/>
  <c r="B30" i="6"/>
  <c r="D30" i="6" s="1"/>
  <c r="C30" i="6"/>
  <c r="E30" i="6" s="1"/>
  <c r="B31" i="6"/>
  <c r="D31" i="6" s="1"/>
  <c r="C31" i="6"/>
  <c r="E31" i="6" s="1"/>
  <c r="B32" i="6"/>
  <c r="D32" i="6" s="1"/>
  <c r="C32" i="6"/>
  <c r="E32" i="6" s="1"/>
  <c r="B33" i="6"/>
  <c r="D33" i="6" s="1"/>
  <c r="C33" i="6"/>
  <c r="E33" i="6" s="1"/>
  <c r="B34" i="6"/>
  <c r="D34" i="6" s="1"/>
  <c r="C34" i="6"/>
  <c r="E34" i="6" s="1"/>
  <c r="B35" i="6"/>
  <c r="D35" i="6" s="1"/>
  <c r="C35" i="6"/>
  <c r="E35" i="6" s="1"/>
  <c r="B36" i="6"/>
  <c r="D36" i="6" s="1"/>
  <c r="C36" i="6"/>
  <c r="E36" i="6" s="1"/>
  <c r="B37" i="6"/>
  <c r="D37" i="6" s="1"/>
  <c r="C37" i="6"/>
  <c r="E37" i="6" s="1"/>
  <c r="B38" i="6"/>
  <c r="C38" i="6"/>
  <c r="D38" i="6"/>
  <c r="E38" i="6"/>
  <c r="B39" i="6"/>
  <c r="D39" i="6" s="1"/>
  <c r="C39" i="6"/>
  <c r="E39" i="6" s="1"/>
  <c r="B40" i="6"/>
  <c r="C40" i="6"/>
  <c r="D40" i="6"/>
  <c r="E40" i="6"/>
  <c r="B41" i="6"/>
  <c r="C41" i="6"/>
  <c r="E41" i="6" s="1"/>
  <c r="D41" i="6"/>
  <c r="B42" i="6"/>
  <c r="C42" i="6"/>
  <c r="D42" i="6"/>
  <c r="E42" i="6"/>
  <c r="B43" i="6"/>
  <c r="D43" i="6" s="1"/>
  <c r="C43" i="6"/>
  <c r="E43" i="6" s="1"/>
  <c r="B44" i="6"/>
  <c r="C44" i="6"/>
  <c r="D44" i="6"/>
  <c r="E44" i="6"/>
  <c r="B45" i="6"/>
  <c r="D45" i="6" s="1"/>
  <c r="C45" i="6"/>
  <c r="E45" i="6" s="1"/>
  <c r="B46" i="6"/>
  <c r="C46" i="6"/>
  <c r="D46" i="6"/>
  <c r="E46" i="6"/>
  <c r="B47" i="6"/>
  <c r="D47" i="6" s="1"/>
  <c r="C47" i="6"/>
  <c r="E47" i="6" s="1"/>
  <c r="B48" i="6"/>
  <c r="D48" i="6" s="1"/>
  <c r="C48" i="6"/>
  <c r="E48" i="6" s="1"/>
  <c r="B49" i="6"/>
  <c r="D49" i="6" s="1"/>
  <c r="C49" i="6"/>
  <c r="E49" i="6" s="1"/>
  <c r="C26" i="6"/>
  <c r="E26" i="6" s="1"/>
  <c r="B26" i="6"/>
  <c r="D26" i="6" s="1"/>
  <c r="C3" i="6"/>
  <c r="E3" i="6" s="1"/>
  <c r="C4" i="6"/>
  <c r="E4" i="6" s="1"/>
  <c r="C5" i="6"/>
  <c r="E5" i="6" s="1"/>
  <c r="C6" i="6"/>
  <c r="E6" i="6" s="1"/>
  <c r="C7" i="6"/>
  <c r="E7" i="6" s="1"/>
  <c r="C8" i="6"/>
  <c r="E8" i="6" s="1"/>
  <c r="C9" i="6"/>
  <c r="E9" i="6" s="1"/>
  <c r="C10" i="6"/>
  <c r="E10" i="6" s="1"/>
  <c r="C11" i="6"/>
  <c r="E11" i="6" s="1"/>
  <c r="C12" i="6"/>
  <c r="E12" i="6" s="1"/>
  <c r="C13" i="6"/>
  <c r="E13" i="6" s="1"/>
  <c r="C14" i="6"/>
  <c r="E14" i="6" s="1"/>
  <c r="C15" i="6"/>
  <c r="E15" i="6" s="1"/>
  <c r="C16" i="6"/>
  <c r="E16" i="6" s="1"/>
  <c r="C17" i="6"/>
  <c r="E17" i="6" s="1"/>
  <c r="C18" i="6"/>
  <c r="E18" i="6" s="1"/>
  <c r="C19" i="6"/>
  <c r="E19" i="6" s="1"/>
  <c r="C20" i="6"/>
  <c r="E20" i="6" s="1"/>
  <c r="C21" i="6"/>
  <c r="E21" i="6" s="1"/>
  <c r="C22" i="6"/>
  <c r="E22" i="6" s="1"/>
  <c r="C23" i="6"/>
  <c r="E23" i="6" s="1"/>
  <c r="C24" i="6"/>
  <c r="E24" i="6" s="1"/>
  <c r="C25" i="6"/>
  <c r="E25" i="6" s="1"/>
  <c r="C2" i="6"/>
  <c r="E2" i="6" s="1"/>
  <c r="B3" i="6"/>
  <c r="D3" i="6" s="1"/>
  <c r="F3" i="6" s="1"/>
  <c r="B4" i="6"/>
  <c r="D4" i="6" s="1"/>
  <c r="F4" i="6" s="1"/>
  <c r="B5" i="6"/>
  <c r="D5" i="6" s="1"/>
  <c r="F5" i="6" s="1"/>
  <c r="B6" i="6"/>
  <c r="D6" i="6" s="1"/>
  <c r="F6" i="6" s="1"/>
  <c r="B7" i="6"/>
  <c r="D7" i="6" s="1"/>
  <c r="F7" i="6" s="1"/>
  <c r="B8" i="6"/>
  <c r="D8" i="6" s="1"/>
  <c r="F8" i="6" s="1"/>
  <c r="B9" i="6"/>
  <c r="D9" i="6" s="1"/>
  <c r="F9" i="6" s="1"/>
  <c r="B10" i="6"/>
  <c r="D10" i="6" s="1"/>
  <c r="F10" i="6" s="1"/>
  <c r="B11" i="6"/>
  <c r="D11" i="6" s="1"/>
  <c r="F11" i="6" s="1"/>
  <c r="B12" i="6"/>
  <c r="D12" i="6" s="1"/>
  <c r="F12" i="6" s="1"/>
  <c r="B13" i="6"/>
  <c r="D13" i="6" s="1"/>
  <c r="F13" i="6" s="1"/>
  <c r="B14" i="6"/>
  <c r="D14" i="6" s="1"/>
  <c r="F14" i="6" s="1"/>
  <c r="B15" i="6"/>
  <c r="D15" i="6" s="1"/>
  <c r="F15" i="6" s="1"/>
  <c r="B16" i="6"/>
  <c r="D16" i="6" s="1"/>
  <c r="F16" i="6" s="1"/>
  <c r="B17" i="6"/>
  <c r="D17" i="6" s="1"/>
  <c r="F17" i="6" s="1"/>
  <c r="B18" i="6"/>
  <c r="D18" i="6" s="1"/>
  <c r="F18" i="6" s="1"/>
  <c r="B19" i="6"/>
  <c r="D19" i="6" s="1"/>
  <c r="F19" i="6" s="1"/>
  <c r="B20" i="6"/>
  <c r="D20" i="6" s="1"/>
  <c r="F20" i="6" s="1"/>
  <c r="B21" i="6"/>
  <c r="D21" i="6" s="1"/>
  <c r="F21" i="6" s="1"/>
  <c r="B22" i="6"/>
  <c r="D22" i="6" s="1"/>
  <c r="F22" i="6" s="1"/>
  <c r="B23" i="6"/>
  <c r="D23" i="6" s="1"/>
  <c r="F23" i="6" s="1"/>
  <c r="B24" i="6"/>
  <c r="D24" i="6" s="1"/>
  <c r="F24" i="6" s="1"/>
  <c r="B25" i="6"/>
  <c r="D25" i="6" s="1"/>
  <c r="F25" i="6" s="1"/>
  <c r="B2" i="6"/>
  <c r="D2" i="6" s="1"/>
  <c r="F2" i="6" s="1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L2" i="5"/>
  <c r="K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2" i="5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2" i="4"/>
  <c r="L3" i="3"/>
  <c r="N3" i="3" s="1"/>
  <c r="M3" i="3"/>
  <c r="O3" i="3" s="1"/>
  <c r="L4" i="3"/>
  <c r="N4" i="3" s="1"/>
  <c r="M4" i="3"/>
  <c r="O4" i="3" s="1"/>
  <c r="L5" i="3"/>
  <c r="N5" i="3" s="1"/>
  <c r="M5" i="3"/>
  <c r="O5" i="3" s="1"/>
  <c r="L6" i="3"/>
  <c r="N6" i="3" s="1"/>
  <c r="M6" i="3"/>
  <c r="O6" i="3" s="1"/>
  <c r="L7" i="3"/>
  <c r="N7" i="3" s="1"/>
  <c r="M7" i="3"/>
  <c r="O7" i="3" s="1"/>
  <c r="L8" i="3"/>
  <c r="N8" i="3" s="1"/>
  <c r="M8" i="3"/>
  <c r="O8" i="3" s="1"/>
  <c r="L9" i="3"/>
  <c r="N9" i="3" s="1"/>
  <c r="M9" i="3"/>
  <c r="O9" i="3" s="1"/>
  <c r="L10" i="3"/>
  <c r="N10" i="3" s="1"/>
  <c r="M10" i="3"/>
  <c r="O10" i="3" s="1"/>
  <c r="L11" i="3"/>
  <c r="N11" i="3" s="1"/>
  <c r="M11" i="3"/>
  <c r="O11" i="3" s="1"/>
  <c r="L12" i="3"/>
  <c r="N12" i="3" s="1"/>
  <c r="M12" i="3"/>
  <c r="O12" i="3" s="1"/>
  <c r="L13" i="3"/>
  <c r="N13" i="3" s="1"/>
  <c r="M13" i="3"/>
  <c r="O13" i="3" s="1"/>
  <c r="L14" i="3"/>
  <c r="N14" i="3" s="1"/>
  <c r="M14" i="3"/>
  <c r="O14" i="3" s="1"/>
  <c r="L15" i="3"/>
  <c r="N15" i="3" s="1"/>
  <c r="M15" i="3"/>
  <c r="O15" i="3" s="1"/>
  <c r="L16" i="3"/>
  <c r="N16" i="3" s="1"/>
  <c r="M16" i="3"/>
  <c r="O16" i="3" s="1"/>
  <c r="L17" i="3"/>
  <c r="N17" i="3" s="1"/>
  <c r="M17" i="3"/>
  <c r="O17" i="3" s="1"/>
  <c r="L18" i="3"/>
  <c r="N18" i="3" s="1"/>
  <c r="M18" i="3"/>
  <c r="O18" i="3" s="1"/>
  <c r="L19" i="3"/>
  <c r="N19" i="3" s="1"/>
  <c r="M19" i="3"/>
  <c r="O19" i="3" s="1"/>
  <c r="L20" i="3"/>
  <c r="N20" i="3" s="1"/>
  <c r="M20" i="3"/>
  <c r="O20" i="3" s="1"/>
  <c r="L21" i="3"/>
  <c r="N21" i="3" s="1"/>
  <c r="M21" i="3"/>
  <c r="O21" i="3" s="1"/>
  <c r="L22" i="3"/>
  <c r="N22" i="3" s="1"/>
  <c r="M22" i="3"/>
  <c r="O22" i="3" s="1"/>
  <c r="L23" i="3"/>
  <c r="N23" i="3" s="1"/>
  <c r="M23" i="3"/>
  <c r="O23" i="3" s="1"/>
  <c r="L24" i="3"/>
  <c r="N24" i="3" s="1"/>
  <c r="M24" i="3"/>
  <c r="O24" i="3" s="1"/>
  <c r="L25" i="3"/>
  <c r="N25" i="3" s="1"/>
  <c r="M25" i="3"/>
  <c r="O25" i="3" s="1"/>
  <c r="L26" i="3"/>
  <c r="N26" i="3" s="1"/>
  <c r="M26" i="3"/>
  <c r="O26" i="3" s="1"/>
  <c r="L27" i="3"/>
  <c r="N27" i="3" s="1"/>
  <c r="M27" i="3"/>
  <c r="O27" i="3" s="1"/>
  <c r="L28" i="3"/>
  <c r="N28" i="3" s="1"/>
  <c r="M28" i="3"/>
  <c r="O28" i="3" s="1"/>
  <c r="L29" i="3"/>
  <c r="N29" i="3" s="1"/>
  <c r="M29" i="3"/>
  <c r="O29" i="3" s="1"/>
  <c r="L30" i="3"/>
  <c r="N30" i="3" s="1"/>
  <c r="M30" i="3"/>
  <c r="O30" i="3" s="1"/>
  <c r="L31" i="3"/>
  <c r="N31" i="3" s="1"/>
  <c r="M31" i="3"/>
  <c r="O31" i="3" s="1"/>
  <c r="L32" i="3"/>
  <c r="N32" i="3" s="1"/>
  <c r="M32" i="3"/>
  <c r="O32" i="3" s="1"/>
  <c r="L33" i="3"/>
  <c r="N33" i="3" s="1"/>
  <c r="M33" i="3"/>
  <c r="O33" i="3" s="1"/>
  <c r="L34" i="3"/>
  <c r="N34" i="3" s="1"/>
  <c r="M34" i="3"/>
  <c r="O34" i="3" s="1"/>
  <c r="L35" i="3"/>
  <c r="N35" i="3" s="1"/>
  <c r="M35" i="3"/>
  <c r="O35" i="3" s="1"/>
  <c r="L36" i="3"/>
  <c r="N36" i="3" s="1"/>
  <c r="M36" i="3"/>
  <c r="O36" i="3" s="1"/>
  <c r="L37" i="3"/>
  <c r="N37" i="3" s="1"/>
  <c r="M37" i="3"/>
  <c r="O37" i="3" s="1"/>
  <c r="M2" i="3"/>
  <c r="O2" i="3" s="1"/>
  <c r="L2" i="3"/>
  <c r="N2" i="3" s="1"/>
  <c r="F795" i="6" l="1"/>
  <c r="F864" i="6"/>
  <c r="F860" i="6"/>
  <c r="F858" i="6"/>
  <c r="F857" i="6"/>
  <c r="F856" i="6"/>
  <c r="F852" i="6"/>
  <c r="F850" i="6"/>
  <c r="F849" i="6"/>
  <c r="F848" i="6"/>
  <c r="F846" i="6"/>
  <c r="F845" i="6"/>
  <c r="F844" i="6"/>
  <c r="F843" i="6"/>
  <c r="F820" i="6"/>
  <c r="F865" i="6"/>
  <c r="F862" i="6"/>
  <c r="F861" i="6"/>
  <c r="F854" i="6"/>
  <c r="F853" i="6"/>
  <c r="F819" i="6"/>
  <c r="F863" i="6"/>
  <c r="F859" i="6"/>
  <c r="F855" i="6"/>
  <c r="F851" i="6"/>
  <c r="F847" i="6"/>
  <c r="F842" i="6"/>
  <c r="F766" i="6"/>
  <c r="F758" i="6"/>
  <c r="F754" i="6"/>
  <c r="F752" i="6"/>
  <c r="F751" i="6"/>
  <c r="F750" i="6"/>
  <c r="F747" i="6"/>
  <c r="F793" i="6"/>
  <c r="F792" i="6"/>
  <c r="F790" i="6"/>
  <c r="F789" i="6"/>
  <c r="F788" i="6"/>
  <c r="F787" i="6"/>
  <c r="F782" i="6"/>
  <c r="F781" i="6"/>
  <c r="F780" i="6"/>
  <c r="F779" i="6"/>
  <c r="F778" i="6"/>
  <c r="F777" i="6"/>
  <c r="F776" i="6"/>
  <c r="F775" i="6"/>
  <c r="F774" i="6"/>
  <c r="F773" i="6"/>
  <c r="F772" i="6"/>
  <c r="F817" i="6"/>
  <c r="F815" i="6"/>
  <c r="F813" i="6"/>
  <c r="F812" i="6"/>
  <c r="F811" i="6"/>
  <c r="F809" i="6"/>
  <c r="F807" i="6"/>
  <c r="F805" i="6"/>
  <c r="F801" i="6"/>
  <c r="F800" i="6"/>
  <c r="F798" i="6"/>
  <c r="F797" i="6"/>
  <c r="F796" i="6"/>
  <c r="F840" i="6"/>
  <c r="F839" i="6"/>
  <c r="F838" i="6"/>
  <c r="F837" i="6"/>
  <c r="F836" i="6"/>
  <c r="F835" i="6"/>
  <c r="F834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41" i="6"/>
  <c r="F833" i="6"/>
  <c r="F818" i="6"/>
  <c r="F804" i="6"/>
  <c r="F803" i="6"/>
  <c r="F802" i="6"/>
  <c r="F816" i="6"/>
  <c r="F808" i="6"/>
  <c r="F799" i="6"/>
  <c r="F814" i="6"/>
  <c r="F810" i="6"/>
  <c r="F806" i="6"/>
  <c r="F794" i="6"/>
  <c r="F786" i="6"/>
  <c r="F784" i="6"/>
  <c r="F783" i="6"/>
  <c r="F791" i="6"/>
  <c r="F771" i="6"/>
  <c r="F785" i="6"/>
  <c r="F770" i="6"/>
  <c r="F698" i="6"/>
  <c r="F716" i="6"/>
  <c r="F708" i="6"/>
  <c r="F704" i="6"/>
  <c r="F702" i="6"/>
  <c r="F701" i="6"/>
  <c r="F700" i="6"/>
  <c r="F699" i="6"/>
  <c r="F744" i="6"/>
  <c r="F742" i="6"/>
  <c r="F740" i="6"/>
  <c r="F739" i="6"/>
  <c r="F738" i="6"/>
  <c r="F737" i="6"/>
  <c r="F732" i="6"/>
  <c r="F730" i="6"/>
  <c r="F729" i="6"/>
  <c r="F728" i="6"/>
  <c r="F727" i="6"/>
  <c r="F726" i="6"/>
  <c r="F725" i="6"/>
  <c r="F724" i="6"/>
  <c r="F723" i="6"/>
  <c r="F768" i="6"/>
  <c r="F767" i="6"/>
  <c r="F762" i="6"/>
  <c r="F760" i="6"/>
  <c r="F759" i="6"/>
  <c r="F764" i="6"/>
  <c r="F763" i="6"/>
  <c r="F756" i="6"/>
  <c r="F755" i="6"/>
  <c r="F769" i="6"/>
  <c r="F765" i="6"/>
  <c r="F761" i="6"/>
  <c r="F757" i="6"/>
  <c r="F753" i="6"/>
  <c r="F749" i="6"/>
  <c r="F748" i="6"/>
  <c r="F746" i="6"/>
  <c r="F736" i="6"/>
  <c r="F735" i="6"/>
  <c r="F734" i="6"/>
  <c r="F733" i="6"/>
  <c r="F743" i="6"/>
  <c r="F721" i="6"/>
  <c r="F720" i="6"/>
  <c r="F718" i="6"/>
  <c r="F717" i="6"/>
  <c r="F731" i="6"/>
  <c r="F745" i="6"/>
  <c r="F741" i="6"/>
  <c r="F722" i="6"/>
  <c r="F712" i="6"/>
  <c r="F710" i="6"/>
  <c r="F709" i="6"/>
  <c r="F674" i="6"/>
  <c r="F696" i="6"/>
  <c r="F695" i="6"/>
  <c r="F694" i="6"/>
  <c r="F692" i="6"/>
  <c r="F690" i="6"/>
  <c r="F688" i="6"/>
  <c r="F687" i="6"/>
  <c r="F686" i="6"/>
  <c r="F684" i="6"/>
  <c r="F682" i="6"/>
  <c r="F680" i="6"/>
  <c r="F678" i="6"/>
  <c r="F675" i="6"/>
  <c r="F714" i="6"/>
  <c r="F713" i="6"/>
  <c r="F706" i="6"/>
  <c r="F705" i="6"/>
  <c r="F719" i="6"/>
  <c r="F715" i="6"/>
  <c r="F711" i="6"/>
  <c r="F707" i="6"/>
  <c r="F703" i="6"/>
  <c r="F673" i="6"/>
  <c r="F671" i="6"/>
  <c r="F669" i="6"/>
  <c r="F667" i="6"/>
  <c r="F665" i="6"/>
  <c r="F661" i="6"/>
  <c r="F659" i="6"/>
  <c r="F658" i="6"/>
  <c r="F657" i="6"/>
  <c r="F655" i="6"/>
  <c r="F653" i="6"/>
  <c r="F651" i="6"/>
  <c r="F679" i="6"/>
  <c r="F691" i="6"/>
  <c r="F683" i="6"/>
  <c r="F697" i="6"/>
  <c r="F693" i="6"/>
  <c r="F689" i="6"/>
  <c r="F685" i="6"/>
  <c r="F681" i="6"/>
  <c r="F677" i="6"/>
  <c r="F676" i="6"/>
  <c r="F670" i="6"/>
  <c r="F663" i="6"/>
  <c r="F662" i="6"/>
  <c r="F654" i="6"/>
  <c r="F666" i="6"/>
  <c r="F672" i="6"/>
  <c r="F668" i="6"/>
  <c r="F664" i="6"/>
  <c r="F660" i="6"/>
  <c r="F656" i="6"/>
  <c r="F652" i="6"/>
  <c r="F650" i="6"/>
  <c r="F649" i="6"/>
  <c r="F647" i="6"/>
  <c r="F646" i="6"/>
  <c r="F627" i="6"/>
  <c r="F645" i="6"/>
  <c r="F639" i="6"/>
  <c r="F637" i="6"/>
  <c r="F633" i="6"/>
  <c r="F631" i="6"/>
  <c r="F630" i="6"/>
  <c r="F629" i="6"/>
  <c r="F628" i="6"/>
  <c r="F638" i="6"/>
  <c r="F641" i="6"/>
  <c r="F562" i="6"/>
  <c r="F558" i="6"/>
  <c r="F556" i="6"/>
  <c r="F596" i="6"/>
  <c r="F594" i="6"/>
  <c r="F593" i="6"/>
  <c r="F591" i="6"/>
  <c r="F589" i="6"/>
  <c r="F587" i="6"/>
  <c r="F586" i="6"/>
  <c r="F585" i="6"/>
  <c r="F584" i="6"/>
  <c r="F583" i="6"/>
  <c r="F582" i="6"/>
  <c r="F620" i="6"/>
  <c r="F618" i="6"/>
  <c r="F617" i="6"/>
  <c r="F616" i="6"/>
  <c r="F614" i="6"/>
  <c r="F613" i="6"/>
  <c r="F612" i="6"/>
  <c r="F610" i="6"/>
  <c r="F608" i="6"/>
  <c r="F607" i="6"/>
  <c r="F606" i="6"/>
  <c r="F605" i="6"/>
  <c r="F604" i="6"/>
  <c r="F603" i="6"/>
  <c r="F643" i="6"/>
  <c r="F642" i="6"/>
  <c r="F635" i="6"/>
  <c r="F634" i="6"/>
  <c r="F648" i="6"/>
  <c r="F644" i="6"/>
  <c r="F640" i="6"/>
  <c r="F636" i="6"/>
  <c r="F632" i="6"/>
  <c r="F581" i="6"/>
  <c r="F580" i="6"/>
  <c r="F624" i="6"/>
  <c r="F622" i="6"/>
  <c r="F621" i="6"/>
  <c r="F626" i="6"/>
  <c r="F579" i="6"/>
  <c r="F625" i="6"/>
  <c r="F619" i="6"/>
  <c r="F623" i="6"/>
  <c r="F615" i="6"/>
  <c r="F611" i="6"/>
  <c r="F609" i="6"/>
  <c r="F544" i="6"/>
  <c r="F540" i="6"/>
  <c r="F538" i="6"/>
  <c r="F537" i="6"/>
  <c r="F536" i="6"/>
  <c r="F534" i="6"/>
  <c r="F533" i="6"/>
  <c r="F531" i="6"/>
  <c r="F566" i="6"/>
  <c r="F564" i="6"/>
  <c r="F563" i="6"/>
  <c r="F590" i="6"/>
  <c r="F602" i="6"/>
  <c r="F601" i="6"/>
  <c r="F600" i="6"/>
  <c r="F599" i="6"/>
  <c r="F598" i="6"/>
  <c r="F597" i="6"/>
  <c r="F592" i="6"/>
  <c r="F588" i="6"/>
  <c r="F578" i="6"/>
  <c r="F595" i="6"/>
  <c r="F532" i="6"/>
  <c r="F577" i="6"/>
  <c r="F576" i="6"/>
  <c r="F575" i="6"/>
  <c r="F574" i="6"/>
  <c r="F573" i="6"/>
  <c r="F572" i="6"/>
  <c r="F570" i="6"/>
  <c r="F569" i="6"/>
  <c r="F568" i="6"/>
  <c r="F567" i="6"/>
  <c r="F560" i="6"/>
  <c r="F559" i="6"/>
  <c r="F571" i="6"/>
  <c r="F555" i="6"/>
  <c r="F565" i="6"/>
  <c r="F561" i="6"/>
  <c r="F557" i="6"/>
  <c r="F552" i="6"/>
  <c r="F551" i="6"/>
  <c r="F550" i="6"/>
  <c r="F548" i="6"/>
  <c r="F547" i="6"/>
  <c r="F546" i="6"/>
  <c r="F545" i="6"/>
  <c r="F554" i="6"/>
  <c r="F549" i="6"/>
  <c r="F542" i="6"/>
  <c r="F541" i="6"/>
  <c r="F507" i="6"/>
  <c r="F543" i="6"/>
  <c r="F539" i="6"/>
  <c r="F535" i="6"/>
  <c r="F553" i="6"/>
  <c r="F530" i="6"/>
  <c r="F524" i="6"/>
  <c r="F520" i="6"/>
  <c r="F519" i="6"/>
  <c r="F518" i="6"/>
  <c r="F517" i="6"/>
  <c r="F516" i="6"/>
  <c r="F514" i="6"/>
  <c r="F513" i="6"/>
  <c r="F512" i="6"/>
  <c r="F511" i="6"/>
  <c r="F510" i="6"/>
  <c r="F509" i="6"/>
  <c r="F508" i="6"/>
  <c r="F529" i="6"/>
  <c r="F528" i="6"/>
  <c r="F527" i="6"/>
  <c r="F526" i="6"/>
  <c r="F525" i="6"/>
  <c r="F523" i="6"/>
  <c r="F522" i="6"/>
  <c r="F521" i="6"/>
  <c r="F459" i="6"/>
  <c r="F504" i="6"/>
  <c r="F503" i="6"/>
  <c r="F502" i="6"/>
  <c r="F486" i="6"/>
  <c r="F515" i="6"/>
  <c r="F494" i="6"/>
  <c r="F490" i="6"/>
  <c r="F488" i="6"/>
  <c r="F487" i="6"/>
  <c r="F498" i="6"/>
  <c r="F496" i="6"/>
  <c r="F495" i="6"/>
  <c r="F506" i="6"/>
  <c r="F481" i="6"/>
  <c r="F473" i="6"/>
  <c r="F469" i="6"/>
  <c r="F468" i="6"/>
  <c r="F467" i="6"/>
  <c r="F466" i="6"/>
  <c r="F465" i="6"/>
  <c r="F464" i="6"/>
  <c r="F463" i="6"/>
  <c r="F462" i="6"/>
  <c r="F461" i="6"/>
  <c r="F460" i="6"/>
  <c r="F500" i="6"/>
  <c r="F499" i="6"/>
  <c r="F492" i="6"/>
  <c r="F491" i="6"/>
  <c r="F484" i="6"/>
  <c r="F483" i="6"/>
  <c r="F433" i="6"/>
  <c r="F432" i="6"/>
  <c r="F431" i="6"/>
  <c r="F429" i="6"/>
  <c r="F428" i="6"/>
  <c r="F427" i="6"/>
  <c r="F425" i="6"/>
  <c r="F423" i="6"/>
  <c r="F421" i="6"/>
  <c r="F420" i="6"/>
  <c r="F419" i="6"/>
  <c r="F418" i="6"/>
  <c r="F417" i="6"/>
  <c r="F416" i="6"/>
  <c r="F450" i="6"/>
  <c r="F442" i="6"/>
  <c r="F438" i="6"/>
  <c r="F436" i="6"/>
  <c r="F435" i="6"/>
  <c r="F505" i="6"/>
  <c r="F501" i="6"/>
  <c r="F497" i="6"/>
  <c r="F493" i="6"/>
  <c r="F489" i="6"/>
  <c r="F485" i="6"/>
  <c r="F479" i="6"/>
  <c r="F478" i="6"/>
  <c r="F477" i="6"/>
  <c r="F475" i="6"/>
  <c r="F474" i="6"/>
  <c r="F482" i="6"/>
  <c r="F480" i="6"/>
  <c r="F471" i="6"/>
  <c r="F470" i="6"/>
  <c r="F476" i="6"/>
  <c r="F472" i="6"/>
  <c r="F414" i="6"/>
  <c r="F413" i="6"/>
  <c r="F411" i="6"/>
  <c r="F454" i="6"/>
  <c r="F452" i="6"/>
  <c r="F451" i="6"/>
  <c r="F458" i="6"/>
  <c r="F412" i="6"/>
  <c r="F446" i="6"/>
  <c r="F444" i="6"/>
  <c r="F443" i="6"/>
  <c r="F456" i="6"/>
  <c r="F455" i="6"/>
  <c r="F448" i="6"/>
  <c r="F447" i="6"/>
  <c r="F440" i="6"/>
  <c r="F439" i="6"/>
  <c r="F457" i="6"/>
  <c r="F453" i="6"/>
  <c r="F449" i="6"/>
  <c r="F445" i="6"/>
  <c r="F441" i="6"/>
  <c r="F437" i="6"/>
  <c r="F434" i="6"/>
  <c r="F424" i="6"/>
  <c r="F430" i="6"/>
  <c r="F426" i="6"/>
  <c r="F422" i="6"/>
  <c r="F415" i="6"/>
  <c r="F410" i="6"/>
  <c r="F388" i="6"/>
  <c r="F408" i="6"/>
  <c r="F404" i="6"/>
  <c r="F402" i="6"/>
  <c r="F401" i="6"/>
  <c r="F400" i="6"/>
  <c r="F396" i="6"/>
  <c r="F394" i="6"/>
  <c r="F393" i="6"/>
  <c r="F392" i="6"/>
  <c r="F390" i="6"/>
  <c r="F389" i="6"/>
  <c r="F409" i="6"/>
  <c r="F406" i="6"/>
  <c r="F405" i="6"/>
  <c r="F398" i="6"/>
  <c r="F397" i="6"/>
  <c r="F407" i="6"/>
  <c r="F403" i="6"/>
  <c r="F399" i="6"/>
  <c r="F395" i="6"/>
  <c r="F391" i="6"/>
  <c r="F387" i="6"/>
  <c r="F290" i="6"/>
  <c r="F312" i="6"/>
  <c r="F311" i="6"/>
  <c r="F310" i="6"/>
  <c r="F308" i="6"/>
  <c r="F307" i="6"/>
  <c r="F306" i="6"/>
  <c r="F304" i="6"/>
  <c r="F314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0" i="6"/>
  <c r="F319" i="6"/>
  <c r="F318" i="6"/>
  <c r="F317" i="6"/>
  <c r="F315" i="6"/>
  <c r="F382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6" i="6"/>
  <c r="F365" i="6"/>
  <c r="F364" i="6"/>
  <c r="F363" i="6"/>
  <c r="F386" i="6"/>
  <c r="F348" i="6"/>
  <c r="F339" i="6"/>
  <c r="F384" i="6"/>
  <c r="F383" i="6"/>
  <c r="F316" i="6"/>
  <c r="F367" i="6"/>
  <c r="F385" i="6"/>
  <c r="F381" i="6"/>
  <c r="F362" i="6"/>
  <c r="F356" i="6"/>
  <c r="F355" i="6"/>
  <c r="F354" i="6"/>
  <c r="F353" i="6"/>
  <c r="F352" i="6"/>
  <c r="F350" i="6"/>
  <c r="F349" i="6"/>
  <c r="F361" i="6"/>
  <c r="F360" i="6"/>
  <c r="F359" i="6"/>
  <c r="F358" i="6"/>
  <c r="F357" i="6"/>
  <c r="F346" i="6"/>
  <c r="F345" i="6"/>
  <c r="F344" i="6"/>
  <c r="F343" i="6"/>
  <c r="F342" i="6"/>
  <c r="F341" i="6"/>
  <c r="F340" i="6"/>
  <c r="F351" i="6"/>
  <c r="F347" i="6"/>
  <c r="F338" i="6"/>
  <c r="F302" i="6"/>
  <c r="F300" i="6"/>
  <c r="F299" i="6"/>
  <c r="F298" i="6"/>
  <c r="F296" i="6"/>
  <c r="F294" i="6"/>
  <c r="F292" i="6"/>
  <c r="F291" i="6"/>
  <c r="F321" i="6"/>
  <c r="F282" i="6"/>
  <c r="F274" i="6"/>
  <c r="F270" i="6"/>
  <c r="F268" i="6"/>
  <c r="F267" i="6"/>
  <c r="F303" i="6"/>
  <c r="F295" i="6"/>
  <c r="F259" i="6"/>
  <c r="F286" i="6"/>
  <c r="F284" i="6"/>
  <c r="F283" i="6"/>
  <c r="F313" i="6"/>
  <c r="F309" i="6"/>
  <c r="F305" i="6"/>
  <c r="F301" i="6"/>
  <c r="F297" i="6"/>
  <c r="F293" i="6"/>
  <c r="F264" i="6"/>
  <c r="F263" i="6"/>
  <c r="F262" i="6"/>
  <c r="F261" i="6"/>
  <c r="F260" i="6"/>
  <c r="F278" i="6"/>
  <c r="F276" i="6"/>
  <c r="F275" i="6"/>
  <c r="F288" i="6"/>
  <c r="F287" i="6"/>
  <c r="F280" i="6"/>
  <c r="F279" i="6"/>
  <c r="F272" i="6"/>
  <c r="F271" i="6"/>
  <c r="F250" i="6"/>
  <c r="F243" i="6"/>
  <c r="F289" i="6"/>
  <c r="F285" i="6"/>
  <c r="F281" i="6"/>
  <c r="F277" i="6"/>
  <c r="F273" i="6"/>
  <c r="F269" i="6"/>
  <c r="F266" i="6"/>
  <c r="F255" i="6"/>
  <c r="F254" i="6"/>
  <c r="F252" i="6"/>
  <c r="F251" i="6"/>
  <c r="F213" i="6"/>
  <c r="F212" i="6"/>
  <c r="F210" i="6"/>
  <c r="F208" i="6"/>
  <c r="F206" i="6"/>
  <c r="F205" i="6"/>
  <c r="F204" i="6"/>
  <c r="F202" i="6"/>
  <c r="F201" i="6"/>
  <c r="F200" i="6"/>
  <c r="F198" i="6"/>
  <c r="F197" i="6"/>
  <c r="F196" i="6"/>
  <c r="F195" i="6"/>
  <c r="F236" i="6"/>
  <c r="F233" i="6"/>
  <c r="F231" i="6"/>
  <c r="F229" i="6"/>
  <c r="F227" i="6"/>
  <c r="F226" i="6"/>
  <c r="F222" i="6"/>
  <c r="F219" i="6"/>
  <c r="F242" i="6"/>
  <c r="F265" i="6"/>
  <c r="F257" i="6"/>
  <c r="F256" i="6"/>
  <c r="F249" i="6"/>
  <c r="F248" i="6"/>
  <c r="F247" i="6"/>
  <c r="F246" i="6"/>
  <c r="F245" i="6"/>
  <c r="F244" i="6"/>
  <c r="F258" i="6"/>
  <c r="F253" i="6"/>
  <c r="F216" i="6"/>
  <c r="F214" i="6"/>
  <c r="F241" i="6"/>
  <c r="F239" i="6"/>
  <c r="F237" i="6"/>
  <c r="F230" i="6"/>
  <c r="F224" i="6"/>
  <c r="F223" i="6"/>
  <c r="F240" i="6"/>
  <c r="F234" i="6"/>
  <c r="F238" i="6"/>
  <c r="F235" i="6"/>
  <c r="F232" i="6"/>
  <c r="F228" i="6"/>
  <c r="F225" i="6"/>
  <c r="F221" i="6"/>
  <c r="F220" i="6"/>
  <c r="F218" i="6"/>
  <c r="F217" i="6"/>
  <c r="F209" i="6"/>
  <c r="F215" i="6"/>
  <c r="F211" i="6"/>
  <c r="F207" i="6"/>
  <c r="F203" i="6"/>
  <c r="F199" i="6"/>
  <c r="F194" i="6"/>
  <c r="F180" i="6"/>
  <c r="F169" i="6"/>
  <c r="F165" i="6"/>
  <c r="F161" i="6"/>
  <c r="F159" i="6"/>
  <c r="F157" i="6"/>
  <c r="F155" i="6"/>
  <c r="F147" i="6"/>
  <c r="F192" i="6"/>
  <c r="F190" i="6"/>
  <c r="F189" i="6"/>
  <c r="F188" i="6"/>
  <c r="F184" i="6"/>
  <c r="F182" i="6"/>
  <c r="F181" i="6"/>
  <c r="F178" i="6"/>
  <c r="F177" i="6"/>
  <c r="F176" i="6"/>
  <c r="F174" i="6"/>
  <c r="F173" i="6"/>
  <c r="F172" i="6"/>
  <c r="F171" i="6"/>
  <c r="F193" i="6"/>
  <c r="F186" i="6"/>
  <c r="F185" i="6"/>
  <c r="F191" i="6"/>
  <c r="F187" i="6"/>
  <c r="F183" i="6"/>
  <c r="F179" i="6"/>
  <c r="F175" i="6"/>
  <c r="F163" i="6"/>
  <c r="F162" i="6"/>
  <c r="F170" i="6"/>
  <c r="F156" i="6"/>
  <c r="F118" i="6"/>
  <c r="F110" i="6"/>
  <c r="F106" i="6"/>
  <c r="F104" i="6"/>
  <c r="F103" i="6"/>
  <c r="F102" i="6"/>
  <c r="F143" i="6"/>
  <c r="F139" i="6"/>
  <c r="F137" i="6"/>
  <c r="F136" i="6"/>
  <c r="F134" i="6"/>
  <c r="F130" i="6"/>
  <c r="F128" i="6"/>
  <c r="F127" i="6"/>
  <c r="F126" i="6"/>
  <c r="F146" i="6"/>
  <c r="F167" i="6"/>
  <c r="F166" i="6"/>
  <c r="F160" i="6"/>
  <c r="F153" i="6"/>
  <c r="F152" i="6"/>
  <c r="F151" i="6"/>
  <c r="F150" i="6"/>
  <c r="F149" i="6"/>
  <c r="F148" i="6"/>
  <c r="F158" i="6"/>
  <c r="F154" i="6"/>
  <c r="F168" i="6"/>
  <c r="F164" i="6"/>
  <c r="F135" i="6"/>
  <c r="F145" i="6"/>
  <c r="F144" i="6"/>
  <c r="F141" i="6"/>
  <c r="F140" i="6"/>
  <c r="F132" i="6"/>
  <c r="F131" i="6"/>
  <c r="F123" i="6"/>
  <c r="F122" i="6"/>
  <c r="F120" i="6"/>
  <c r="F119" i="6"/>
  <c r="F142" i="6"/>
  <c r="F138" i="6"/>
  <c r="F133" i="6"/>
  <c r="F129" i="6"/>
  <c r="F125" i="6"/>
  <c r="F124" i="6"/>
  <c r="F114" i="6"/>
  <c r="F112" i="6"/>
  <c r="F111" i="6"/>
  <c r="F116" i="6"/>
  <c r="F115" i="6"/>
  <c r="F108" i="6"/>
  <c r="F107" i="6"/>
  <c r="F100" i="6"/>
  <c r="F99" i="6"/>
  <c r="F121" i="6"/>
  <c r="F117" i="6"/>
  <c r="F113" i="6"/>
  <c r="F109" i="6"/>
  <c r="F105" i="6"/>
  <c r="F101" i="6"/>
  <c r="F98" i="6"/>
  <c r="F85" i="6"/>
  <c r="F83" i="6"/>
  <c r="F81" i="6"/>
  <c r="F79" i="6"/>
  <c r="F77" i="6"/>
  <c r="F75" i="6"/>
  <c r="F84" i="6"/>
  <c r="F82" i="6"/>
  <c r="F80" i="6"/>
  <c r="F78" i="6"/>
  <c r="F76" i="6"/>
  <c r="F74" i="6"/>
  <c r="F49" i="6"/>
  <c r="F72" i="6"/>
  <c r="F68" i="6"/>
  <c r="F67" i="6"/>
  <c r="F66" i="6"/>
  <c r="F65" i="6"/>
  <c r="F64" i="6"/>
  <c r="F63" i="6"/>
  <c r="F62" i="6"/>
  <c r="F61" i="6"/>
  <c r="F59" i="6"/>
  <c r="F57" i="6"/>
  <c r="F56" i="6"/>
  <c r="F55" i="6"/>
  <c r="F54" i="6"/>
  <c r="F53" i="6"/>
  <c r="F52" i="6"/>
  <c r="F51" i="6"/>
  <c r="F48" i="6"/>
  <c r="F46" i="6"/>
  <c r="F44" i="6"/>
  <c r="F42" i="6"/>
  <c r="F40" i="6"/>
  <c r="F36" i="6"/>
  <c r="F34" i="6"/>
  <c r="F33" i="6"/>
  <c r="F32" i="6"/>
  <c r="F30" i="6"/>
  <c r="F28" i="6"/>
  <c r="F27" i="6"/>
  <c r="F50" i="6"/>
  <c r="F73" i="6"/>
  <c r="F70" i="6"/>
  <c r="F69" i="6"/>
  <c r="F60" i="6"/>
  <c r="F71" i="6"/>
  <c r="F58" i="6"/>
  <c r="F41" i="6"/>
  <c r="F45" i="6"/>
  <c r="F38" i="6"/>
  <c r="F37" i="6"/>
  <c r="F47" i="6"/>
  <c r="F43" i="6"/>
  <c r="F39" i="6"/>
  <c r="F35" i="6"/>
  <c r="F31" i="6"/>
  <c r="F29" i="6"/>
  <c r="F26" i="6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2" i="3"/>
  <c r="J27" i="3"/>
  <c r="J28" i="3"/>
  <c r="J29" i="3"/>
  <c r="J30" i="3"/>
  <c r="J31" i="3"/>
  <c r="J32" i="3"/>
  <c r="J33" i="3"/>
  <c r="J34" i="3"/>
  <c r="J35" i="3"/>
  <c r="J36" i="3"/>
  <c r="J37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" i="3"/>
</calcChain>
</file>

<file path=xl/sharedStrings.xml><?xml version="1.0" encoding="utf-8"?>
<sst xmlns="http://schemas.openxmlformats.org/spreadsheetml/2006/main" count="1420" uniqueCount="157">
  <si>
    <t>HEI</t>
  </si>
  <si>
    <t>Cambridge</t>
  </si>
  <si>
    <t>Oxford</t>
  </si>
  <si>
    <t>Imperial</t>
  </si>
  <si>
    <t>Northumbria</t>
  </si>
  <si>
    <t>Nottingham Trent</t>
  </si>
  <si>
    <t xml:space="preserve">University of Cambridge </t>
  </si>
  <si>
    <t xml:space="preserve">Cranfield University </t>
  </si>
  <si>
    <t xml:space="preserve">Imperial College London </t>
  </si>
  <si>
    <t xml:space="preserve">University of Portsmouth </t>
  </si>
  <si>
    <t xml:space="preserve">University of Sunderland </t>
  </si>
  <si>
    <t xml:space="preserve">University of Greenwich </t>
  </si>
  <si>
    <t xml:space="preserve">The University of Birmingham </t>
  </si>
  <si>
    <t xml:space="preserve">University of Bristol </t>
  </si>
  <si>
    <t xml:space="preserve">The University of East Anglia </t>
  </si>
  <si>
    <t xml:space="preserve">University of Exeter </t>
  </si>
  <si>
    <t xml:space="preserve">Brunel University London </t>
  </si>
  <si>
    <t xml:space="preserve">Anglia Ruskin University </t>
  </si>
  <si>
    <t xml:space="preserve">Aston University </t>
  </si>
  <si>
    <t xml:space="preserve">The University of Bath </t>
  </si>
  <si>
    <t xml:space="preserve">University of Bedfordshire </t>
  </si>
  <si>
    <t xml:space="preserve">Birmingham City University </t>
  </si>
  <si>
    <t xml:space="preserve">Birkbeck College </t>
  </si>
  <si>
    <t xml:space="preserve">The University of Bolton </t>
  </si>
  <si>
    <t xml:space="preserve">University of Oxford </t>
  </si>
  <si>
    <t xml:space="preserve">Oxford Brookes University </t>
  </si>
  <si>
    <t xml:space="preserve">Birkbeck College* </t>
  </si>
  <si>
    <t xml:space="preserve">University of Derby </t>
  </si>
  <si>
    <t xml:space="preserve">Canterbury Christ Church University </t>
  </si>
  <si>
    <t xml:space="preserve">University of Brighton </t>
  </si>
  <si>
    <t xml:space="preserve">University of Durham </t>
  </si>
  <si>
    <t xml:space="preserve">University of Central Lancashire </t>
  </si>
  <si>
    <t xml:space="preserve">University of Chester </t>
  </si>
  <si>
    <t xml:space="preserve">The City University </t>
  </si>
  <si>
    <t xml:space="preserve">Coventry University </t>
  </si>
  <si>
    <t>The University of Birmingham A</t>
  </si>
  <si>
    <t>The University of Birmingham B</t>
  </si>
  <si>
    <t xml:space="preserve">The University of Bradford </t>
  </si>
  <si>
    <t xml:space="preserve">The University of Leeds </t>
  </si>
  <si>
    <t xml:space="preserve">University College London </t>
  </si>
  <si>
    <t xml:space="preserve">Loughborough University </t>
  </si>
  <si>
    <t xml:space="preserve">The University of Manchester </t>
  </si>
  <si>
    <t xml:space="preserve">University of Newcastle Upon Tyne </t>
  </si>
  <si>
    <t xml:space="preserve">University of Northumbria at Newcastle </t>
  </si>
  <si>
    <t xml:space="preserve">The University of Nottingham </t>
  </si>
  <si>
    <t xml:space="preserve">Nottingham Trent University </t>
  </si>
  <si>
    <t>University of Exeter B</t>
  </si>
  <si>
    <t xml:space="preserve">University of Gloucestershire </t>
  </si>
  <si>
    <t xml:space="preserve">The University of Hull </t>
  </si>
  <si>
    <t xml:space="preserve">King's College London </t>
  </si>
  <si>
    <t xml:space="preserve">Kingston University </t>
  </si>
  <si>
    <t xml:space="preserve">University of Sussex </t>
  </si>
  <si>
    <t xml:space="preserve">The University of Warwick </t>
  </si>
  <si>
    <t xml:space="preserve">University of the West of England, Bristol </t>
  </si>
  <si>
    <t xml:space="preserve">The University of Westminster </t>
  </si>
  <si>
    <t xml:space="preserve">The University of Wolverhampton </t>
  </si>
  <si>
    <t xml:space="preserve">The University of York </t>
  </si>
  <si>
    <t xml:space="preserve">The University of Southampton </t>
  </si>
  <si>
    <t xml:space="preserve">Teesside University </t>
  </si>
  <si>
    <t xml:space="preserve">Roehampton University </t>
  </si>
  <si>
    <t xml:space="preserve">The University of Surrey </t>
  </si>
  <si>
    <t xml:space="preserve">University of Winchester </t>
  </si>
  <si>
    <t xml:space="preserve">Goldsmiths' College </t>
  </si>
  <si>
    <t xml:space="preserve">University of Worcester </t>
  </si>
  <si>
    <t xml:space="preserve">York St John University </t>
  </si>
  <si>
    <t xml:space="preserve">Bournemouth University </t>
  </si>
  <si>
    <t xml:space="preserve">Bath Spa University </t>
  </si>
  <si>
    <t xml:space="preserve">The University of Kent </t>
  </si>
  <si>
    <t xml:space="preserve">St Mary's University, Twickenham </t>
  </si>
  <si>
    <t xml:space="preserve">The Arts University Bournemouth </t>
  </si>
  <si>
    <t xml:space="preserve">University of the Arts, London </t>
  </si>
  <si>
    <t xml:space="preserve">The University of West London </t>
  </si>
  <si>
    <t>The University of York A</t>
  </si>
  <si>
    <t>The University of York B</t>
  </si>
  <si>
    <t>UoA</t>
  </si>
  <si>
    <t>General engineering</t>
  </si>
  <si>
    <t xml:space="preserve">Aeronautical, Mechanical, Chemical and Manufacturing Engineering </t>
  </si>
  <si>
    <t>Clinical Medicine</t>
  </si>
  <si>
    <t xml:space="preserve">Public Health, Health Services and Primary Care </t>
  </si>
  <si>
    <t xml:space="preserve">Allied Health Professions, Dentistry, Nursing and Pharmacy </t>
  </si>
  <si>
    <t xml:space="preserve">Psychology, Psychiatry and Neuroscience </t>
  </si>
  <si>
    <t xml:space="preserve">Biological Sciences </t>
  </si>
  <si>
    <t xml:space="preserve">Agriculture, Veterinary and Food Science </t>
  </si>
  <si>
    <t xml:space="preserve">Earth Systems and Environmental Sciences </t>
  </si>
  <si>
    <t>Chemistry</t>
  </si>
  <si>
    <t>Physics</t>
  </si>
  <si>
    <t xml:space="preserve">Mathematical Sciences </t>
  </si>
  <si>
    <t xml:space="preserve">Computer Science and Informatics </t>
  </si>
  <si>
    <t xml:space="preserve">Electrical and Electronic Engineering, Metallurgy and Materials </t>
  </si>
  <si>
    <t xml:space="preserve">Civil and Construction Engineering </t>
  </si>
  <si>
    <t xml:space="preserve">Architecture, Built Environment and Planning </t>
  </si>
  <si>
    <t xml:space="preserve">Geography, Environmental Studies and Archaeology </t>
  </si>
  <si>
    <t xml:space="preserve">Economics and Econometrics </t>
  </si>
  <si>
    <t xml:space="preserve">Business and Management Studies </t>
  </si>
  <si>
    <t>Law</t>
  </si>
  <si>
    <t xml:space="preserve">Politics and International Studies </t>
  </si>
  <si>
    <t xml:space="preserve">Social Work and Social Policy </t>
  </si>
  <si>
    <t xml:space="preserve">Sociology </t>
  </si>
  <si>
    <t xml:space="preserve">Anthropology and Development Studies </t>
  </si>
  <si>
    <t xml:space="preserve">Education </t>
  </si>
  <si>
    <t xml:space="preserve">Sport and Exercise Sciences, Leisure and Tourism </t>
  </si>
  <si>
    <t xml:space="preserve">Area Studies </t>
  </si>
  <si>
    <t xml:space="preserve">Modern Languages and Linguistics </t>
  </si>
  <si>
    <t xml:space="preserve">English Language and Literature </t>
  </si>
  <si>
    <t>History</t>
  </si>
  <si>
    <t xml:space="preserve">Classics </t>
  </si>
  <si>
    <t>Philosophy</t>
  </si>
  <si>
    <t xml:space="preserve">Theology and Religious Studies </t>
  </si>
  <si>
    <t xml:space="preserve">Art and Design: History, Practice and Theory </t>
  </si>
  <si>
    <t xml:space="preserve">Music, Drama, Dance and Performing Arts </t>
  </si>
  <si>
    <t xml:space="preserve">Communication, Cultural and Media Studies, Library and Information Management </t>
  </si>
  <si>
    <t>4*%</t>
  </si>
  <si>
    <t>3*%</t>
  </si>
  <si>
    <t>Staff FTE</t>
  </si>
  <si>
    <t>No of outputs to be submitted</t>
  </si>
  <si>
    <t>No. of 4*</t>
  </si>
  <si>
    <t>No. of 3*</t>
  </si>
  <si>
    <t>Earning from 4*</t>
  </si>
  <si>
    <t>Earning from 3*</t>
  </si>
  <si>
    <t>Total funding received for Outputs</t>
  </si>
  <si>
    <t>Outputs submitted</t>
  </si>
  <si>
    <t>Units of Assessment</t>
  </si>
  <si>
    <t>3* £</t>
  </si>
  <si>
    <t>4*££££</t>
  </si>
  <si>
    <t>% of 4*</t>
  </si>
  <si>
    <t>% of 3*</t>
  </si>
  <si>
    <t>English Language and Literature</t>
  </si>
  <si>
    <t>Classics</t>
  </si>
  <si>
    <t>Theology and Religious Studies</t>
  </si>
  <si>
    <t>Communication, Cultural and media Studies/Library and Information management</t>
  </si>
  <si>
    <t>Education</t>
  </si>
  <si>
    <t>Music, Drama, Dance and Performing Arts</t>
  </si>
  <si>
    <t>Average submissions</t>
  </si>
  <si>
    <t>Average CatA staff submitted</t>
  </si>
  <si>
    <t>Av Total Staff submitted(CatA+CatC)</t>
  </si>
  <si>
    <t>Av ECR submitted</t>
  </si>
  <si>
    <t>Av Cat A%</t>
  </si>
  <si>
    <t>Av FTE (ex ECR)</t>
  </si>
  <si>
    <t>Av no of 4*</t>
  </si>
  <si>
    <t>Av no of 3*</t>
  </si>
  <si>
    <t>Av Income from 4*</t>
  </si>
  <si>
    <t>Av Income from 3*</t>
  </si>
  <si>
    <t>Total income</t>
  </si>
  <si>
    <t>Av Cat A submissions</t>
  </si>
  <si>
    <t>Av submision per staff</t>
  </si>
  <si>
    <t>4* : CatA Staff</t>
  </si>
  <si>
    <t>3* : CatA Staff</t>
  </si>
  <si>
    <t>Ave CatA staff</t>
  </si>
  <si>
    <t>Av 4* pubs</t>
  </si>
  <si>
    <t>Av 3* pubs</t>
  </si>
  <si>
    <t>Av £ 4*</t>
  </si>
  <si>
    <t>Av £ 3*</t>
  </si>
  <si>
    <t>Area Studies</t>
  </si>
  <si>
    <t>Total ££</t>
  </si>
  <si>
    <t>Sociology</t>
  </si>
  <si>
    <t>Investment spent considering UK academic average salary to be £48460</t>
  </si>
  <si>
    <t>% of investment secured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</si>
</sst>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3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2" fontId="1" fillId="0" borderId="0" xfId="0" applyNumberFormat="1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zoomScale="80" zoomScaleNormal="80" workbookViewId="0">
      <selection activeCell="C6" sqref="C6"/>
    </sheetView>
  </sheetViews>
  <sheetFormatPr defaultRowHeight="14.4" x14ac:dyDescent="0.3"/>
  <cols>
    <col min="1" max="1" width="17.6640625" customWidth="1"/>
    <col min="2" max="2" width="19.109375" customWidth="1"/>
    <col min="3" max="3" width="13.77734375" customWidth="1"/>
    <col min="4" max="4" width="10.6640625" customWidth="1"/>
    <col min="6" max="6" width="12.88671875" customWidth="1"/>
    <col min="7" max="7" width="18" customWidth="1"/>
    <col min="8" max="8" width="35.5546875" customWidth="1"/>
    <col min="9" max="9" width="28" customWidth="1"/>
    <col min="10" max="10" width="23.21875" customWidth="1"/>
    <col min="11" max="11" width="21.21875" customWidth="1"/>
    <col min="12" max="12" width="40.44140625" customWidth="1"/>
  </cols>
  <sheetData>
    <row r="1" spans="1:12" ht="15.6" x14ac:dyDescent="0.3">
      <c r="A1" s="1" t="s">
        <v>0</v>
      </c>
      <c r="B1" s="4" t="s">
        <v>74</v>
      </c>
      <c r="C1" s="8" t="s">
        <v>111</v>
      </c>
      <c r="D1" s="22" t="s">
        <v>115</v>
      </c>
      <c r="E1" s="11" t="s">
        <v>112</v>
      </c>
      <c r="F1" s="24" t="s">
        <v>116</v>
      </c>
      <c r="G1" s="14" t="s">
        <v>113</v>
      </c>
      <c r="H1" s="20" t="s">
        <v>114</v>
      </c>
      <c r="I1" s="26" t="s">
        <v>120</v>
      </c>
      <c r="J1" s="26" t="s">
        <v>117</v>
      </c>
      <c r="K1" s="26" t="s">
        <v>118</v>
      </c>
      <c r="L1" s="26" t="s">
        <v>119</v>
      </c>
    </row>
    <row r="2" spans="1:12" ht="15.6" x14ac:dyDescent="0.3">
      <c r="A2" s="2" t="s">
        <v>1</v>
      </c>
      <c r="B2" s="5" t="s">
        <v>75</v>
      </c>
      <c r="C2" s="9">
        <v>37.4</v>
      </c>
      <c r="D2" s="21">
        <v>265.09119999999996</v>
      </c>
      <c r="E2" s="12">
        <v>55.8</v>
      </c>
      <c r="F2" s="23">
        <v>395.51039999999995</v>
      </c>
      <c r="G2" s="16">
        <v>177.2</v>
      </c>
      <c r="H2" s="19">
        <v>708.8</v>
      </c>
      <c r="I2" s="23">
        <v>616</v>
      </c>
      <c r="J2">
        <v>3880783.51</v>
      </c>
      <c r="K2">
        <v>1447511.49</v>
      </c>
      <c r="L2">
        <v>5328295</v>
      </c>
    </row>
    <row r="3" spans="1:12" ht="15.6" x14ac:dyDescent="0.3">
      <c r="A3" s="2" t="s">
        <v>2</v>
      </c>
      <c r="B3" s="5" t="s">
        <v>75</v>
      </c>
      <c r="C3" s="9">
        <v>39.5</v>
      </c>
      <c r="D3" s="21">
        <v>148.18820000000002</v>
      </c>
      <c r="E3" s="12">
        <v>55.4</v>
      </c>
      <c r="F3" s="23">
        <v>207.83864</v>
      </c>
      <c r="G3" s="16">
        <v>93.79</v>
      </c>
      <c r="H3" s="19">
        <v>375.16</v>
      </c>
      <c r="I3" s="23">
        <v>354</v>
      </c>
      <c r="J3">
        <v>2169390.35</v>
      </c>
      <c r="K3">
        <v>760659.65</v>
      </c>
      <c r="L3">
        <v>2930050</v>
      </c>
    </row>
    <row r="4" spans="1:12" ht="15.6" x14ac:dyDescent="0.3">
      <c r="A4" s="2" t="s">
        <v>3</v>
      </c>
      <c r="B4" s="5" t="s">
        <v>75</v>
      </c>
      <c r="C4" s="9">
        <v>29</v>
      </c>
      <c r="D4" s="21">
        <v>38.86</v>
      </c>
      <c r="E4" s="12">
        <v>67</v>
      </c>
      <c r="F4" s="23">
        <v>89.78</v>
      </c>
      <c r="G4" s="16">
        <v>33.5</v>
      </c>
      <c r="H4" s="19">
        <v>134</v>
      </c>
      <c r="I4" s="23">
        <v>109</v>
      </c>
      <c r="J4">
        <v>568888.09</v>
      </c>
      <c r="K4">
        <v>328581.90999999997</v>
      </c>
      <c r="L4">
        <v>897470</v>
      </c>
    </row>
    <row r="5" spans="1:12" ht="15.6" x14ac:dyDescent="0.3">
      <c r="A5" s="2" t="s">
        <v>4</v>
      </c>
      <c r="B5" s="5" t="s">
        <v>75</v>
      </c>
      <c r="C5" s="9">
        <v>18.2</v>
      </c>
      <c r="D5" s="21">
        <v>16.744</v>
      </c>
      <c r="E5" s="12">
        <v>60.6</v>
      </c>
      <c r="F5" s="23">
        <v>55.751999999999995</v>
      </c>
      <c r="G5" s="16">
        <v>23</v>
      </c>
      <c r="H5" s="19">
        <v>92</v>
      </c>
      <c r="I5" s="23">
        <v>66</v>
      </c>
      <c r="J5">
        <v>245122.62</v>
      </c>
      <c r="K5">
        <v>204044.38</v>
      </c>
      <c r="L5">
        <v>449167</v>
      </c>
    </row>
    <row r="6" spans="1:12" ht="15.6" x14ac:dyDescent="0.3">
      <c r="A6" s="2" t="s">
        <v>17</v>
      </c>
      <c r="B6" s="5" t="s">
        <v>75</v>
      </c>
      <c r="C6" s="9">
        <v>0</v>
      </c>
      <c r="D6" s="21">
        <v>0</v>
      </c>
      <c r="E6" s="12">
        <v>31</v>
      </c>
      <c r="F6" s="23">
        <v>9.92</v>
      </c>
      <c r="G6" s="16">
        <v>8</v>
      </c>
      <c r="H6" s="19">
        <v>32</v>
      </c>
      <c r="I6" s="23">
        <v>29</v>
      </c>
      <c r="J6">
        <v>0</v>
      </c>
      <c r="K6">
        <v>36306</v>
      </c>
      <c r="L6">
        <v>36306</v>
      </c>
    </row>
    <row r="7" spans="1:12" ht="15.6" x14ac:dyDescent="0.3">
      <c r="A7" s="2" t="s">
        <v>5</v>
      </c>
      <c r="B7" s="5" t="s">
        <v>75</v>
      </c>
      <c r="C7" s="9">
        <v>26.8</v>
      </c>
      <c r="D7" s="21">
        <v>15.436800000000002</v>
      </c>
      <c r="E7" s="12">
        <v>67.8</v>
      </c>
      <c r="F7" s="23">
        <v>39.052799999999998</v>
      </c>
      <c r="G7" s="16">
        <v>14.4</v>
      </c>
      <c r="H7" s="19">
        <v>57.6</v>
      </c>
      <c r="I7" s="23">
        <v>56</v>
      </c>
      <c r="J7">
        <v>225986.18</v>
      </c>
      <c r="K7">
        <v>142927.82</v>
      </c>
      <c r="L7">
        <v>368914</v>
      </c>
    </row>
    <row r="8" spans="1:12" ht="78" x14ac:dyDescent="0.3">
      <c r="A8" s="3" t="s">
        <v>6</v>
      </c>
      <c r="B8" s="6" t="s">
        <v>76</v>
      </c>
      <c r="C8" s="10">
        <v>40</v>
      </c>
      <c r="D8" s="21">
        <v>51.68</v>
      </c>
      <c r="E8" s="13">
        <v>54.5</v>
      </c>
      <c r="F8" s="23">
        <v>70.414000000000001</v>
      </c>
      <c r="G8" s="16">
        <v>32.299999999999997</v>
      </c>
      <c r="H8" s="19">
        <v>129.19999999999999</v>
      </c>
      <c r="I8" s="23">
        <v>110</v>
      </c>
      <c r="J8">
        <v>756565.78</v>
      </c>
      <c r="K8">
        <v>257705.22</v>
      </c>
      <c r="L8" s="25">
        <v>1014271</v>
      </c>
    </row>
    <row r="9" spans="1:12" ht="78" x14ac:dyDescent="0.3">
      <c r="A9" s="3" t="s">
        <v>7</v>
      </c>
      <c r="B9" s="6" t="s">
        <v>76</v>
      </c>
      <c r="C9" s="10">
        <v>19.3</v>
      </c>
      <c r="D9" s="21">
        <v>120.97239999999999</v>
      </c>
      <c r="E9" s="13">
        <v>63</v>
      </c>
      <c r="F9" s="23">
        <v>394.88399999999996</v>
      </c>
      <c r="G9" s="16">
        <v>156.69999999999999</v>
      </c>
      <c r="H9" s="19">
        <v>626.79999999999995</v>
      </c>
      <c r="I9" s="23">
        <v>564</v>
      </c>
      <c r="J9">
        <v>1770966.9</v>
      </c>
      <c r="K9">
        <v>1445219.1</v>
      </c>
      <c r="L9" s="25">
        <v>3216186</v>
      </c>
    </row>
    <row r="10" spans="1:12" ht="78" x14ac:dyDescent="0.3">
      <c r="A10" s="3" t="s">
        <v>8</v>
      </c>
      <c r="B10" s="6" t="s">
        <v>76</v>
      </c>
      <c r="C10" s="10">
        <v>27.8</v>
      </c>
      <c r="D10" s="21">
        <v>192.15360000000004</v>
      </c>
      <c r="E10" s="13">
        <v>56.6</v>
      </c>
      <c r="F10" s="23">
        <v>391.21920000000006</v>
      </c>
      <c r="G10" s="16">
        <v>172.8</v>
      </c>
      <c r="H10" s="19">
        <v>691.2</v>
      </c>
      <c r="I10" s="23">
        <v>635</v>
      </c>
      <c r="J10">
        <v>2813018.71</v>
      </c>
      <c r="K10">
        <v>1431806.29</v>
      </c>
      <c r="L10" s="25">
        <v>4244825</v>
      </c>
    </row>
    <row r="11" spans="1:12" ht="78" x14ac:dyDescent="0.3">
      <c r="A11" s="3" t="s">
        <v>9</v>
      </c>
      <c r="B11" s="6" t="s">
        <v>76</v>
      </c>
      <c r="C11" s="10">
        <v>2.2999999999999998</v>
      </c>
      <c r="D11" s="21">
        <v>1.6559999999999999</v>
      </c>
      <c r="E11" s="13">
        <v>59.1</v>
      </c>
      <c r="F11" s="23">
        <v>42.552</v>
      </c>
      <c r="G11" s="16">
        <v>18</v>
      </c>
      <c r="H11" s="19">
        <v>72</v>
      </c>
      <c r="I11" s="23">
        <v>44</v>
      </c>
      <c r="J11">
        <v>24242.880000000001</v>
      </c>
      <c r="K11">
        <v>155734.12</v>
      </c>
      <c r="L11" s="25">
        <v>179977</v>
      </c>
    </row>
    <row r="12" spans="1:12" ht="78" x14ac:dyDescent="0.3">
      <c r="A12" s="3" t="s">
        <v>10</v>
      </c>
      <c r="B12" s="6" t="s">
        <v>76</v>
      </c>
      <c r="C12" s="10">
        <v>2.5</v>
      </c>
      <c r="D12" s="21">
        <v>1.2250000000000001</v>
      </c>
      <c r="E12" s="13">
        <v>35</v>
      </c>
      <c r="F12" s="23">
        <v>17.149999999999999</v>
      </c>
      <c r="G12" s="16">
        <v>12.25</v>
      </c>
      <c r="H12" s="19">
        <v>49</v>
      </c>
      <c r="I12" s="23">
        <v>40</v>
      </c>
      <c r="J12">
        <v>17933.330000000002</v>
      </c>
      <c r="K12">
        <v>62766.67</v>
      </c>
      <c r="L12" s="25">
        <v>80700</v>
      </c>
    </row>
    <row r="13" spans="1:12" ht="78" x14ac:dyDescent="0.3">
      <c r="A13" s="3" t="s">
        <v>11</v>
      </c>
      <c r="B13" s="6" t="s">
        <v>76</v>
      </c>
      <c r="C13" s="10">
        <v>16.7</v>
      </c>
      <c r="D13" s="21">
        <v>6.0119999999999996</v>
      </c>
      <c r="E13" s="13">
        <v>61.1</v>
      </c>
      <c r="F13" s="23">
        <v>21.995999999999999</v>
      </c>
      <c r="G13" s="16">
        <v>9</v>
      </c>
      <c r="H13" s="19">
        <v>36</v>
      </c>
      <c r="I13" s="23">
        <v>36</v>
      </c>
      <c r="J13">
        <v>88012</v>
      </c>
      <c r="K13">
        <v>80502</v>
      </c>
      <c r="L13" s="25">
        <v>168514</v>
      </c>
    </row>
    <row r="14" spans="1:12" ht="31.2" x14ac:dyDescent="0.3">
      <c r="A14" s="3" t="s">
        <v>12</v>
      </c>
      <c r="B14" s="7" t="s">
        <v>77</v>
      </c>
      <c r="C14" s="10">
        <v>17</v>
      </c>
      <c r="D14" s="21">
        <v>111.62200000000001</v>
      </c>
      <c r="E14" s="13">
        <v>55.7</v>
      </c>
      <c r="F14" s="23">
        <v>365.72620000000006</v>
      </c>
      <c r="G14" s="16">
        <v>164.15</v>
      </c>
      <c r="H14" s="19">
        <v>656.6</v>
      </c>
      <c r="I14" s="23">
        <v>619</v>
      </c>
      <c r="J14">
        <v>1464906.35</v>
      </c>
      <c r="K14">
        <v>1199930.6499999999</v>
      </c>
      <c r="L14" s="25">
        <v>2664837</v>
      </c>
    </row>
    <row r="15" spans="1:12" ht="31.2" x14ac:dyDescent="0.3">
      <c r="A15" s="3" t="s">
        <v>13</v>
      </c>
      <c r="B15" s="7" t="s">
        <v>77</v>
      </c>
      <c r="C15" s="10">
        <v>13.5</v>
      </c>
      <c r="D15" s="21">
        <v>45.603000000000002</v>
      </c>
      <c r="E15" s="13">
        <v>56.7</v>
      </c>
      <c r="F15" s="23">
        <v>191.53260000000003</v>
      </c>
      <c r="G15" s="16">
        <v>84.45</v>
      </c>
      <c r="H15" s="19">
        <v>337.8</v>
      </c>
      <c r="I15" s="23">
        <v>319</v>
      </c>
      <c r="J15">
        <v>598485.37</v>
      </c>
      <c r="K15">
        <v>628409.63</v>
      </c>
      <c r="L15" s="25">
        <v>1226895</v>
      </c>
    </row>
    <row r="16" spans="1:12" ht="31.2" x14ac:dyDescent="0.3">
      <c r="A16" s="3" t="s">
        <v>6</v>
      </c>
      <c r="B16" s="7" t="s">
        <v>77</v>
      </c>
      <c r="C16" s="10">
        <v>39.4</v>
      </c>
      <c r="D16" s="21">
        <v>302.67079999999999</v>
      </c>
      <c r="E16" s="13">
        <v>45</v>
      </c>
      <c r="F16" s="23">
        <v>345.69000000000005</v>
      </c>
      <c r="G16" s="16">
        <v>192.05</v>
      </c>
      <c r="H16" s="19">
        <v>768.2</v>
      </c>
      <c r="I16" s="23">
        <v>750</v>
      </c>
      <c r="J16">
        <v>3972194.43</v>
      </c>
      <c r="K16">
        <v>1134192.57</v>
      </c>
      <c r="L16" s="25">
        <v>5106387</v>
      </c>
    </row>
    <row r="17" spans="1:12" ht="31.2" x14ac:dyDescent="0.3">
      <c r="A17" s="3" t="s">
        <v>14</v>
      </c>
      <c r="B17" s="7" t="s">
        <v>77</v>
      </c>
      <c r="C17" s="10">
        <v>34.5</v>
      </c>
      <c r="D17" s="21">
        <v>19.872</v>
      </c>
      <c r="E17" s="13">
        <v>47.3</v>
      </c>
      <c r="F17" s="23">
        <v>27.244799999999998</v>
      </c>
      <c r="G17" s="16">
        <v>14.4</v>
      </c>
      <c r="H17" s="19">
        <v>57.6</v>
      </c>
      <c r="I17" s="23">
        <v>55</v>
      </c>
      <c r="J17">
        <v>260796.17</v>
      </c>
      <c r="K17">
        <v>89388.83</v>
      </c>
      <c r="L17" s="25">
        <v>350185</v>
      </c>
    </row>
    <row r="18" spans="1:12" ht="31.2" x14ac:dyDescent="0.3">
      <c r="A18" s="3" t="s">
        <v>15</v>
      </c>
      <c r="B18" s="7" t="s">
        <v>77</v>
      </c>
      <c r="C18" s="10">
        <v>35.6</v>
      </c>
      <c r="D18" s="21">
        <v>34.888000000000005</v>
      </c>
      <c r="E18" s="13">
        <v>41.1</v>
      </c>
      <c r="F18" s="23">
        <v>40.278000000000006</v>
      </c>
      <c r="G18" s="16">
        <v>24.5</v>
      </c>
      <c r="H18" s="19">
        <v>98</v>
      </c>
      <c r="I18" s="23">
        <v>90</v>
      </c>
      <c r="J18">
        <v>457863.73</v>
      </c>
      <c r="K18">
        <v>132150.26999999999</v>
      </c>
      <c r="L18" s="25">
        <v>590014</v>
      </c>
    </row>
    <row r="19" spans="1:12" ht="31.2" x14ac:dyDescent="0.3">
      <c r="A19" s="3" t="s">
        <v>8</v>
      </c>
      <c r="B19" s="7" t="s">
        <v>77</v>
      </c>
      <c r="C19" s="10">
        <v>26.9</v>
      </c>
      <c r="D19" s="21">
        <v>359.57767999999993</v>
      </c>
      <c r="E19" s="13">
        <v>51.7</v>
      </c>
      <c r="F19" s="23">
        <v>691.08424000000002</v>
      </c>
      <c r="G19" s="16">
        <v>334.18</v>
      </c>
      <c r="H19" s="19">
        <v>1336.72</v>
      </c>
      <c r="I19" s="23">
        <v>1369</v>
      </c>
      <c r="J19">
        <v>4719030.0199999996</v>
      </c>
      <c r="K19">
        <v>2267414.98</v>
      </c>
      <c r="L19" s="25">
        <v>6986445</v>
      </c>
    </row>
    <row r="20" spans="1:12" ht="46.8" x14ac:dyDescent="0.3">
      <c r="A20" s="3" t="s">
        <v>12</v>
      </c>
      <c r="B20" s="6" t="s">
        <v>78</v>
      </c>
      <c r="C20" s="10">
        <v>24.7</v>
      </c>
      <c r="D20" s="21">
        <v>44.163600000000002</v>
      </c>
      <c r="E20" s="13">
        <v>50</v>
      </c>
      <c r="F20" s="23">
        <v>89.4</v>
      </c>
      <c r="G20" s="17">
        <v>44.7</v>
      </c>
      <c r="H20" s="19">
        <v>178.8</v>
      </c>
      <c r="I20" s="23">
        <v>154</v>
      </c>
      <c r="J20">
        <v>579594.80000000005</v>
      </c>
      <c r="K20">
        <v>293317.2</v>
      </c>
      <c r="L20" s="25">
        <v>872912</v>
      </c>
    </row>
    <row r="21" spans="1:12" ht="46.8" x14ac:dyDescent="0.3">
      <c r="A21" s="3" t="s">
        <v>13</v>
      </c>
      <c r="B21" s="6" t="s">
        <v>78</v>
      </c>
      <c r="C21" s="10">
        <v>23.7</v>
      </c>
      <c r="D21" s="21">
        <v>70.720799999999997</v>
      </c>
      <c r="E21" s="13">
        <v>55</v>
      </c>
      <c r="F21" s="23">
        <v>164.12</v>
      </c>
      <c r="G21" s="17">
        <v>74.599999999999994</v>
      </c>
      <c r="H21" s="19">
        <v>298.39999999999998</v>
      </c>
      <c r="I21" s="23">
        <v>253</v>
      </c>
      <c r="J21">
        <v>928126.81</v>
      </c>
      <c r="K21">
        <v>538470.18999999994</v>
      </c>
      <c r="L21" s="25">
        <v>1466597</v>
      </c>
    </row>
    <row r="22" spans="1:12" ht="46.8" x14ac:dyDescent="0.3">
      <c r="A22" s="3" t="s">
        <v>16</v>
      </c>
      <c r="B22" s="6" t="s">
        <v>78</v>
      </c>
      <c r="C22" s="10">
        <v>9.5</v>
      </c>
      <c r="D22" s="21">
        <v>3.9140000000000001</v>
      </c>
      <c r="E22" s="13">
        <v>45.3</v>
      </c>
      <c r="F22" s="23">
        <v>18.663599999999999</v>
      </c>
      <c r="G22" s="17">
        <v>10.3</v>
      </c>
      <c r="H22" s="19">
        <v>41.2</v>
      </c>
      <c r="I22" s="23">
        <v>42</v>
      </c>
      <c r="J22">
        <v>51366.6</v>
      </c>
      <c r="K22">
        <v>61234.400000000001</v>
      </c>
      <c r="L22" s="25">
        <v>112601</v>
      </c>
    </row>
    <row r="23" spans="1:12" ht="46.8" x14ac:dyDescent="0.3">
      <c r="A23" s="3" t="s">
        <v>6</v>
      </c>
      <c r="B23" s="6" t="s">
        <v>78</v>
      </c>
      <c r="C23" s="10">
        <v>45.8</v>
      </c>
      <c r="D23" s="21">
        <v>104.55224</v>
      </c>
      <c r="E23" s="13">
        <v>45.2</v>
      </c>
      <c r="F23" s="23">
        <v>103.18256000000001</v>
      </c>
      <c r="G23" s="17">
        <v>57.07</v>
      </c>
      <c r="H23" s="19">
        <v>228.28</v>
      </c>
      <c r="I23" s="23">
        <v>155</v>
      </c>
      <c r="J23">
        <v>1372123.88</v>
      </c>
      <c r="K23">
        <v>338537.12</v>
      </c>
      <c r="L23" s="25">
        <v>1710661</v>
      </c>
    </row>
    <row r="24" spans="1:12" ht="46.8" x14ac:dyDescent="0.3">
      <c r="A24" s="3" t="s">
        <v>14</v>
      </c>
      <c r="B24" s="6" t="s">
        <v>78</v>
      </c>
      <c r="C24" s="10">
        <v>17.899999999999999</v>
      </c>
      <c r="D24" s="21">
        <v>10.023999999999999</v>
      </c>
      <c r="E24" s="13">
        <v>58.9</v>
      </c>
      <c r="F24" s="23">
        <v>32.983999999999995</v>
      </c>
      <c r="G24" s="17">
        <v>14</v>
      </c>
      <c r="H24" s="19">
        <v>56</v>
      </c>
      <c r="I24" s="23">
        <v>56</v>
      </c>
      <c r="J24">
        <v>131553.07</v>
      </c>
      <c r="K24">
        <v>108218.93</v>
      </c>
      <c r="L24" s="25">
        <v>239772</v>
      </c>
    </row>
    <row r="25" spans="1:12" ht="46.8" x14ac:dyDescent="0.3">
      <c r="A25" s="3" t="s">
        <v>15</v>
      </c>
      <c r="B25" s="6" t="s">
        <v>78</v>
      </c>
      <c r="C25" s="10">
        <v>16.899999999999999</v>
      </c>
      <c r="D25" s="21">
        <v>16.7986</v>
      </c>
      <c r="E25" s="13">
        <v>59.5</v>
      </c>
      <c r="F25" s="23">
        <v>59.143000000000001</v>
      </c>
      <c r="G25" s="17">
        <v>24.85</v>
      </c>
      <c r="H25" s="19">
        <v>99.4</v>
      </c>
      <c r="I25" s="23">
        <v>89</v>
      </c>
      <c r="J25">
        <v>220461.63</v>
      </c>
      <c r="K25">
        <v>194045.37</v>
      </c>
      <c r="L25" s="25">
        <v>414507</v>
      </c>
    </row>
    <row r="26" spans="1:12" ht="62.4" x14ac:dyDescent="0.3">
      <c r="A26" s="3" t="s">
        <v>17</v>
      </c>
      <c r="B26" s="6" t="s">
        <v>79</v>
      </c>
      <c r="C26" s="10">
        <v>6.4</v>
      </c>
      <c r="D26" s="21">
        <v>2.8928000000000003</v>
      </c>
      <c r="E26" s="13">
        <v>68.099999999999994</v>
      </c>
      <c r="F26" s="23">
        <v>30.781199999999998</v>
      </c>
      <c r="G26" s="18">
        <v>11.3</v>
      </c>
      <c r="H26" s="19">
        <v>45.2</v>
      </c>
      <c r="I26" s="23">
        <v>47</v>
      </c>
      <c r="J26">
        <v>37964.5</v>
      </c>
      <c r="K26">
        <v>100991.5</v>
      </c>
      <c r="L26" s="25">
        <v>138956</v>
      </c>
    </row>
    <row r="27" spans="1:12" ht="62.4" x14ac:dyDescent="0.3">
      <c r="A27" s="3" t="s">
        <v>18</v>
      </c>
      <c r="B27" s="6" t="s">
        <v>79</v>
      </c>
      <c r="C27" s="10">
        <v>32.4</v>
      </c>
      <c r="D27" s="21">
        <v>73.612799999999993</v>
      </c>
      <c r="E27" s="13">
        <v>60.2</v>
      </c>
      <c r="F27" s="23">
        <v>136.77439999999999</v>
      </c>
      <c r="G27" s="18">
        <v>56.8</v>
      </c>
      <c r="H27" s="19">
        <v>227.2</v>
      </c>
      <c r="I27" s="23">
        <v>215</v>
      </c>
      <c r="J27">
        <v>966080.6</v>
      </c>
      <c r="K27">
        <v>448750.4</v>
      </c>
      <c r="L27" s="25">
        <v>1414831</v>
      </c>
    </row>
    <row r="28" spans="1:12" ht="62.4" x14ac:dyDescent="0.3">
      <c r="A28" s="3" t="s">
        <v>19</v>
      </c>
      <c r="B28" s="6" t="s">
        <v>79</v>
      </c>
      <c r="C28" s="10">
        <v>35.1</v>
      </c>
      <c r="D28" s="21">
        <v>76.096800000000016</v>
      </c>
      <c r="E28" s="13">
        <v>53</v>
      </c>
      <c r="F28" s="23">
        <v>114.90400000000001</v>
      </c>
      <c r="G28" s="18">
        <v>54.2</v>
      </c>
      <c r="H28" s="19">
        <v>216.8</v>
      </c>
      <c r="I28" s="23">
        <v>202</v>
      </c>
      <c r="J28">
        <v>998680.3</v>
      </c>
      <c r="K28">
        <v>376994.7</v>
      </c>
      <c r="L28" s="25">
        <v>1375675</v>
      </c>
    </row>
    <row r="29" spans="1:12" ht="62.4" x14ac:dyDescent="0.3">
      <c r="A29" s="3" t="s">
        <v>20</v>
      </c>
      <c r="B29" s="6" t="s">
        <v>79</v>
      </c>
      <c r="C29" s="10">
        <v>21</v>
      </c>
      <c r="D29" s="21">
        <v>20.915999999999997</v>
      </c>
      <c r="E29" s="13">
        <v>51.4</v>
      </c>
      <c r="F29" s="23">
        <v>51.194400000000002</v>
      </c>
      <c r="G29" s="18">
        <v>24.9</v>
      </c>
      <c r="H29" s="19">
        <v>99.6</v>
      </c>
      <c r="I29" s="23">
        <v>105</v>
      </c>
      <c r="J29">
        <v>274497.61</v>
      </c>
      <c r="K29">
        <v>167966.39</v>
      </c>
      <c r="L29" s="25">
        <v>442464</v>
      </c>
    </row>
    <row r="30" spans="1:12" ht="62.4" x14ac:dyDescent="0.3">
      <c r="A30" s="3" t="s">
        <v>12</v>
      </c>
      <c r="B30" s="6" t="s">
        <v>79</v>
      </c>
      <c r="C30" s="10">
        <v>19.7</v>
      </c>
      <c r="D30" s="21">
        <v>12.529199999999999</v>
      </c>
      <c r="E30" s="13">
        <v>78.8</v>
      </c>
      <c r="F30" s="23">
        <v>50.116799999999998</v>
      </c>
      <c r="G30" s="18">
        <v>15.9</v>
      </c>
      <c r="H30" s="19">
        <v>63.6</v>
      </c>
      <c r="I30" s="23">
        <v>66</v>
      </c>
      <c r="J30">
        <v>164431</v>
      </c>
      <c r="K30">
        <v>164431</v>
      </c>
      <c r="L30" s="25">
        <v>328862</v>
      </c>
    </row>
    <row r="31" spans="1:12" ht="62.4" x14ac:dyDescent="0.3">
      <c r="A31" s="3" t="s">
        <v>21</v>
      </c>
      <c r="B31" s="6" t="s">
        <v>79</v>
      </c>
      <c r="C31" s="10">
        <v>2</v>
      </c>
      <c r="D31" s="21">
        <v>0.96799999999999997</v>
      </c>
      <c r="E31" s="13">
        <v>53.1</v>
      </c>
      <c r="F31" s="23">
        <v>25.700400000000002</v>
      </c>
      <c r="G31" s="18">
        <v>12.1</v>
      </c>
      <c r="H31" s="19">
        <v>48.4</v>
      </c>
      <c r="I31" s="23">
        <v>48</v>
      </c>
      <c r="J31">
        <v>12703.9</v>
      </c>
      <c r="K31">
        <v>84322.1</v>
      </c>
      <c r="L31" s="25">
        <v>97026</v>
      </c>
    </row>
    <row r="32" spans="1:12" ht="46.8" x14ac:dyDescent="0.3">
      <c r="A32" s="3" t="s">
        <v>17</v>
      </c>
      <c r="B32" s="6" t="s">
        <v>80</v>
      </c>
      <c r="C32" s="10">
        <v>10.3</v>
      </c>
      <c r="D32" s="21">
        <v>5.6444000000000001</v>
      </c>
      <c r="E32" s="13">
        <v>61.5</v>
      </c>
      <c r="F32" s="23">
        <v>33.701999999999998</v>
      </c>
      <c r="G32" s="18">
        <v>13.7</v>
      </c>
      <c r="H32" s="19">
        <v>54.8</v>
      </c>
      <c r="I32" s="23">
        <v>39</v>
      </c>
      <c r="J32">
        <v>51328.7</v>
      </c>
      <c r="K32">
        <v>76619.3</v>
      </c>
      <c r="L32" s="25">
        <v>127948</v>
      </c>
    </row>
    <row r="33" spans="1:12" ht="46.8" x14ac:dyDescent="0.3">
      <c r="A33" s="3" t="s">
        <v>22</v>
      </c>
      <c r="B33" s="6" t="s">
        <v>80</v>
      </c>
      <c r="C33" s="10">
        <v>38.5</v>
      </c>
      <c r="D33" s="21">
        <v>43.659000000000006</v>
      </c>
      <c r="E33" s="13">
        <v>45.1</v>
      </c>
      <c r="F33" s="23">
        <v>51.143400000000007</v>
      </c>
      <c r="G33" s="18">
        <v>28.35</v>
      </c>
      <c r="H33" s="19">
        <v>113.4</v>
      </c>
      <c r="I33" s="23">
        <v>122</v>
      </c>
      <c r="J33">
        <v>397024.53</v>
      </c>
      <c r="K33">
        <v>116271.47</v>
      </c>
      <c r="L33" s="25">
        <v>513296</v>
      </c>
    </row>
    <row r="34" spans="1:12" ht="46.8" x14ac:dyDescent="0.3">
      <c r="A34" s="3" t="s">
        <v>12</v>
      </c>
      <c r="B34" s="6" t="s">
        <v>80</v>
      </c>
      <c r="C34" s="10">
        <v>36.6</v>
      </c>
      <c r="D34" s="21">
        <v>59.731199999999994</v>
      </c>
      <c r="E34" s="13">
        <v>45.8</v>
      </c>
      <c r="F34" s="23">
        <v>74.745599999999982</v>
      </c>
      <c r="G34" s="18">
        <v>40.799999999999997</v>
      </c>
      <c r="H34" s="19">
        <v>163.19999999999999</v>
      </c>
      <c r="I34" s="23">
        <v>153</v>
      </c>
      <c r="J34">
        <v>543182.09</v>
      </c>
      <c r="K34">
        <v>169929.91</v>
      </c>
      <c r="L34" s="25">
        <v>713112</v>
      </c>
    </row>
    <row r="35" spans="1:12" ht="46.8" x14ac:dyDescent="0.3">
      <c r="A35" s="3" t="s">
        <v>23</v>
      </c>
      <c r="B35" s="6" t="s">
        <v>80</v>
      </c>
      <c r="C35" s="10">
        <v>4.2</v>
      </c>
      <c r="D35" s="21">
        <v>0.89040000000000008</v>
      </c>
      <c r="E35" s="13">
        <v>25</v>
      </c>
      <c r="F35" s="23">
        <v>5.3</v>
      </c>
      <c r="G35" s="18">
        <v>5.3</v>
      </c>
      <c r="H35" s="19">
        <v>21.2</v>
      </c>
      <c r="I35" s="23">
        <v>24</v>
      </c>
      <c r="J35">
        <v>8096.96</v>
      </c>
      <c r="K35">
        <v>12049.04</v>
      </c>
      <c r="L35" s="25">
        <v>20146</v>
      </c>
    </row>
    <row r="36" spans="1:12" ht="46.8" x14ac:dyDescent="0.3">
      <c r="A36" s="3" t="s">
        <v>24</v>
      </c>
      <c r="B36" s="6" t="s">
        <v>80</v>
      </c>
      <c r="C36" s="10">
        <v>54</v>
      </c>
      <c r="D36" s="21">
        <v>212.328</v>
      </c>
      <c r="E36" s="13">
        <v>38.799999999999997</v>
      </c>
      <c r="F36" s="23">
        <v>152.56159999999997</v>
      </c>
      <c r="G36" s="15">
        <v>98.3</v>
      </c>
      <c r="H36" s="19">
        <v>393.2</v>
      </c>
      <c r="I36" s="23">
        <v>346</v>
      </c>
      <c r="J36">
        <v>1930861.98</v>
      </c>
      <c r="K36">
        <v>346840.02</v>
      </c>
      <c r="L36" s="25">
        <v>2277702</v>
      </c>
    </row>
    <row r="37" spans="1:12" ht="46.8" x14ac:dyDescent="0.3">
      <c r="A37" s="3" t="s">
        <v>25</v>
      </c>
      <c r="B37" s="6" t="s">
        <v>80</v>
      </c>
      <c r="C37" s="10">
        <v>12.2</v>
      </c>
      <c r="D37" s="21">
        <v>7.1735999999999995</v>
      </c>
      <c r="E37" s="13">
        <v>31.7</v>
      </c>
      <c r="F37" s="23">
        <v>18.639599999999998</v>
      </c>
      <c r="G37" s="15">
        <v>14.7</v>
      </c>
      <c r="H37" s="19">
        <v>58.8</v>
      </c>
      <c r="I37" s="23">
        <v>41</v>
      </c>
      <c r="J37">
        <v>65234.99</v>
      </c>
      <c r="K37">
        <v>42376.01</v>
      </c>
      <c r="L37" s="25">
        <v>107611</v>
      </c>
    </row>
    <row r="38" spans="1:12" ht="31.2" x14ac:dyDescent="0.3">
      <c r="A38" s="3" t="s">
        <v>19</v>
      </c>
      <c r="B38" s="6" t="s">
        <v>81</v>
      </c>
      <c r="C38" s="10">
        <v>31.3</v>
      </c>
      <c r="D38" s="21">
        <v>30.673999999999999</v>
      </c>
      <c r="E38" s="13">
        <v>51.8</v>
      </c>
      <c r="F38" s="23">
        <v>50.764000000000003</v>
      </c>
      <c r="G38" s="18">
        <v>24.5</v>
      </c>
      <c r="H38" s="19">
        <v>98</v>
      </c>
      <c r="I38" s="23">
        <v>83</v>
      </c>
      <c r="J38">
        <v>402559.73</v>
      </c>
      <c r="K38">
        <v>166554.26999999999</v>
      </c>
      <c r="L38" s="25">
        <v>569114</v>
      </c>
    </row>
    <row r="39" spans="1:12" ht="15.6" x14ac:dyDescent="0.3">
      <c r="A39" s="3" t="s">
        <v>26</v>
      </c>
      <c r="B39" s="6" t="s">
        <v>81</v>
      </c>
      <c r="C39" s="10">
        <v>36.799999999999997</v>
      </c>
      <c r="D39" s="21">
        <v>31.206399999999999</v>
      </c>
      <c r="E39" s="13">
        <v>40.9</v>
      </c>
      <c r="F39" s="23">
        <v>34.683199999999999</v>
      </c>
      <c r="G39" s="18">
        <v>21.2</v>
      </c>
      <c r="H39" s="19">
        <v>84.8</v>
      </c>
      <c r="I39" s="23">
        <v>90</v>
      </c>
      <c r="J39">
        <v>409547.02</v>
      </c>
      <c r="K39">
        <v>113793.98</v>
      </c>
      <c r="L39" s="25">
        <v>523341</v>
      </c>
    </row>
    <row r="40" spans="1:12" ht="31.2" x14ac:dyDescent="0.3">
      <c r="A40" s="3" t="s">
        <v>12</v>
      </c>
      <c r="B40" s="6" t="s">
        <v>81</v>
      </c>
      <c r="C40" s="10">
        <v>35</v>
      </c>
      <c r="D40" s="21">
        <v>59.919999999999995</v>
      </c>
      <c r="E40" s="13">
        <v>59.3</v>
      </c>
      <c r="F40" s="23">
        <v>101.52159999999999</v>
      </c>
      <c r="G40" s="18">
        <v>42.8</v>
      </c>
      <c r="H40" s="19">
        <v>171.2</v>
      </c>
      <c r="I40" s="23">
        <v>140</v>
      </c>
      <c r="J40">
        <v>786378.52</v>
      </c>
      <c r="K40">
        <v>333087.48</v>
      </c>
      <c r="L40" s="25">
        <v>1119466</v>
      </c>
    </row>
    <row r="41" spans="1:12" ht="31.2" x14ac:dyDescent="0.3">
      <c r="A41" s="3" t="s">
        <v>13</v>
      </c>
      <c r="B41" s="6" t="s">
        <v>81</v>
      </c>
      <c r="C41" s="10">
        <v>26.1</v>
      </c>
      <c r="D41" s="21">
        <v>67.442399999999992</v>
      </c>
      <c r="E41" s="13">
        <v>52.6</v>
      </c>
      <c r="F41" s="23">
        <v>135.91839999999999</v>
      </c>
      <c r="G41" s="18">
        <v>64.599999999999994</v>
      </c>
      <c r="H41" s="19">
        <v>258.39999999999998</v>
      </c>
      <c r="I41" s="23">
        <v>253</v>
      </c>
      <c r="J41">
        <v>885101.21</v>
      </c>
      <c r="K41">
        <v>445941.79</v>
      </c>
      <c r="L41" s="25">
        <v>1331043</v>
      </c>
    </row>
    <row r="42" spans="1:12" ht="31.2" x14ac:dyDescent="0.3">
      <c r="A42" s="3" t="s">
        <v>6</v>
      </c>
      <c r="B42" s="6" t="s">
        <v>81</v>
      </c>
      <c r="C42" s="10">
        <v>36.1</v>
      </c>
      <c r="D42" s="21">
        <v>273.82571999999999</v>
      </c>
      <c r="E42" s="13">
        <v>46</v>
      </c>
      <c r="F42" s="23">
        <v>348.91919999999999</v>
      </c>
      <c r="G42" s="18">
        <v>189.63</v>
      </c>
      <c r="H42" s="19">
        <v>758.52</v>
      </c>
      <c r="I42" s="23">
        <v>710</v>
      </c>
      <c r="J42">
        <v>3593637.45</v>
      </c>
      <c r="K42">
        <v>1144787.55</v>
      </c>
      <c r="L42" s="25">
        <v>4738425</v>
      </c>
    </row>
    <row r="43" spans="1:12" ht="31.2" x14ac:dyDescent="0.3">
      <c r="A43" s="3" t="s">
        <v>27</v>
      </c>
      <c r="B43" s="6" t="s">
        <v>81</v>
      </c>
      <c r="C43" s="10">
        <v>0</v>
      </c>
      <c r="D43" s="21">
        <v>0</v>
      </c>
      <c r="E43" s="13">
        <v>13.3</v>
      </c>
      <c r="F43" s="23">
        <v>6.3840000000000003</v>
      </c>
      <c r="G43" s="18">
        <v>12</v>
      </c>
      <c r="H43" s="19">
        <v>48</v>
      </c>
      <c r="I43" s="23">
        <v>45</v>
      </c>
      <c r="J43">
        <v>0</v>
      </c>
      <c r="K43">
        <v>20946</v>
      </c>
      <c r="L43" s="25">
        <v>20946</v>
      </c>
    </row>
    <row r="44" spans="1:12" ht="46.8" x14ac:dyDescent="0.3">
      <c r="A44" s="3" t="s">
        <v>13</v>
      </c>
      <c r="B44" s="6" t="s">
        <v>82</v>
      </c>
      <c r="C44" s="10">
        <v>23.7</v>
      </c>
      <c r="D44" s="21">
        <v>32.260440000000003</v>
      </c>
      <c r="E44" s="13">
        <v>58</v>
      </c>
      <c r="F44" s="23">
        <v>78.949600000000004</v>
      </c>
      <c r="G44" s="18">
        <v>34.03</v>
      </c>
      <c r="H44" s="19">
        <v>136.12</v>
      </c>
      <c r="I44" s="23">
        <v>131</v>
      </c>
      <c r="J44">
        <v>423380.03</v>
      </c>
      <c r="K44">
        <v>259029.97</v>
      </c>
      <c r="L44" s="25">
        <v>682410</v>
      </c>
    </row>
    <row r="45" spans="1:12" ht="46.8" x14ac:dyDescent="0.3">
      <c r="A45" s="3" t="s">
        <v>6</v>
      </c>
      <c r="B45" s="6" t="s">
        <v>82</v>
      </c>
      <c r="C45" s="10">
        <v>26.1</v>
      </c>
      <c r="D45" s="21">
        <v>41.342400000000005</v>
      </c>
      <c r="E45" s="13">
        <v>47.8</v>
      </c>
      <c r="F45" s="23">
        <v>75.715199999999996</v>
      </c>
      <c r="G45" s="18">
        <v>39.6</v>
      </c>
      <c r="H45" s="19">
        <v>158.4</v>
      </c>
      <c r="I45" s="23">
        <v>157</v>
      </c>
      <c r="J45">
        <v>542569.96</v>
      </c>
      <c r="K45">
        <v>248418.04</v>
      </c>
      <c r="L45" s="25">
        <v>790988</v>
      </c>
    </row>
    <row r="46" spans="1:12" ht="46.8" x14ac:dyDescent="0.3">
      <c r="A46" s="3" t="s">
        <v>28</v>
      </c>
      <c r="B46" s="6" t="s">
        <v>82</v>
      </c>
      <c r="C46" s="10">
        <v>2.8</v>
      </c>
      <c r="D46" s="21">
        <v>1.4</v>
      </c>
      <c r="E46" s="13">
        <v>47.2</v>
      </c>
      <c r="F46" s="23">
        <v>23.6</v>
      </c>
      <c r="G46" s="18">
        <v>12.5</v>
      </c>
      <c r="H46" s="19">
        <v>50</v>
      </c>
      <c r="I46" s="23">
        <v>36</v>
      </c>
      <c r="J46">
        <v>18373.37</v>
      </c>
      <c r="K46">
        <v>77430.63</v>
      </c>
      <c r="L46" s="25">
        <v>95804</v>
      </c>
    </row>
    <row r="47" spans="1:12" ht="46.8" x14ac:dyDescent="0.3">
      <c r="A47" s="3" t="s">
        <v>7</v>
      </c>
      <c r="B47" s="6" t="s">
        <v>82</v>
      </c>
      <c r="C47" s="10">
        <v>4.8</v>
      </c>
      <c r="D47" s="21">
        <v>5.0495999999999999</v>
      </c>
      <c r="E47" s="13">
        <v>51.9</v>
      </c>
      <c r="F47" s="23">
        <v>54.598800000000004</v>
      </c>
      <c r="G47" s="18">
        <v>26.3</v>
      </c>
      <c r="H47" s="19">
        <v>105.2</v>
      </c>
      <c r="I47" s="23">
        <v>104</v>
      </c>
      <c r="J47">
        <v>66269.97</v>
      </c>
      <c r="K47">
        <v>179136.03</v>
      </c>
      <c r="L47" s="25">
        <v>245406</v>
      </c>
    </row>
    <row r="48" spans="1:12" ht="46.8" x14ac:dyDescent="0.3">
      <c r="A48" s="3" t="s">
        <v>14</v>
      </c>
      <c r="B48" s="6" t="s">
        <v>82</v>
      </c>
      <c r="C48" s="10">
        <v>19.5</v>
      </c>
      <c r="D48" s="21">
        <v>8.58</v>
      </c>
      <c r="E48" s="13">
        <v>63.4</v>
      </c>
      <c r="F48" s="23">
        <v>27.896000000000001</v>
      </c>
      <c r="G48" s="18">
        <v>11</v>
      </c>
      <c r="H48" s="19">
        <v>44</v>
      </c>
      <c r="I48" s="23">
        <v>41</v>
      </c>
      <c r="J48">
        <v>112602.43</v>
      </c>
      <c r="K48">
        <v>91525.57</v>
      </c>
      <c r="L48" s="25">
        <v>204128</v>
      </c>
    </row>
    <row r="49" spans="1:12" ht="46.8" x14ac:dyDescent="0.3">
      <c r="A49" s="3" t="s">
        <v>11</v>
      </c>
      <c r="B49" s="6" t="s">
        <v>82</v>
      </c>
      <c r="C49" s="10">
        <v>5.0999999999999996</v>
      </c>
      <c r="D49" s="21">
        <v>4.7939999999999996</v>
      </c>
      <c r="E49" s="13">
        <v>34.700000000000003</v>
      </c>
      <c r="F49" s="23">
        <v>32.618000000000002</v>
      </c>
      <c r="G49" s="18">
        <v>23.5</v>
      </c>
      <c r="H49" s="19">
        <v>94</v>
      </c>
      <c r="I49" s="23">
        <v>97</v>
      </c>
      <c r="J49">
        <v>62915.67</v>
      </c>
      <c r="K49">
        <v>107018.33</v>
      </c>
      <c r="L49" s="25">
        <v>169934</v>
      </c>
    </row>
    <row r="50" spans="1:12" ht="46.8" x14ac:dyDescent="0.3">
      <c r="A50" s="6" t="s">
        <v>26</v>
      </c>
      <c r="B50" s="6" t="s">
        <v>83</v>
      </c>
      <c r="C50" s="10">
        <v>22.8</v>
      </c>
      <c r="D50" s="21">
        <v>8.2080000000000002</v>
      </c>
      <c r="E50" s="13">
        <v>67.3</v>
      </c>
      <c r="F50" s="23">
        <v>24.227999999999998</v>
      </c>
      <c r="G50" s="18">
        <v>9</v>
      </c>
      <c r="H50" s="19">
        <v>36</v>
      </c>
      <c r="I50" s="23">
        <v>40</v>
      </c>
      <c r="J50">
        <v>120160.17</v>
      </c>
      <c r="K50">
        <v>88670.83</v>
      </c>
      <c r="L50" s="25">
        <v>208831</v>
      </c>
    </row>
    <row r="51" spans="1:12" ht="46.8" x14ac:dyDescent="0.3">
      <c r="A51" s="3" t="s">
        <v>12</v>
      </c>
      <c r="B51" s="6" t="s">
        <v>83</v>
      </c>
      <c r="C51" s="10">
        <v>17</v>
      </c>
      <c r="D51" s="21">
        <v>19.176000000000002</v>
      </c>
      <c r="E51" s="13">
        <v>72.599999999999994</v>
      </c>
      <c r="F51" s="23">
        <v>81.892799999999994</v>
      </c>
      <c r="G51" s="18">
        <v>28.2</v>
      </c>
      <c r="H51" s="19">
        <v>112.8</v>
      </c>
      <c r="I51" s="23">
        <v>106</v>
      </c>
      <c r="J51">
        <v>280725.86</v>
      </c>
      <c r="K51">
        <v>299716.14</v>
      </c>
      <c r="L51" s="25">
        <v>580442</v>
      </c>
    </row>
    <row r="52" spans="1:12" ht="46.8" x14ac:dyDescent="0.3">
      <c r="A52" s="3" t="s">
        <v>29</v>
      </c>
      <c r="B52" s="6" t="s">
        <v>83</v>
      </c>
      <c r="C52" s="10">
        <v>0</v>
      </c>
      <c r="D52" s="21">
        <v>0</v>
      </c>
      <c r="E52" s="13">
        <v>45.8</v>
      </c>
      <c r="F52" s="23">
        <v>26.105999999999998</v>
      </c>
      <c r="G52" s="18">
        <v>14.25</v>
      </c>
      <c r="H52" s="19">
        <v>57</v>
      </c>
      <c r="I52" s="23">
        <v>48</v>
      </c>
      <c r="J52">
        <v>0</v>
      </c>
      <c r="K52">
        <v>95544</v>
      </c>
      <c r="L52" s="25">
        <v>95544</v>
      </c>
    </row>
    <row r="53" spans="1:12" ht="46.8" x14ac:dyDescent="0.3">
      <c r="A53" s="3" t="s">
        <v>13</v>
      </c>
      <c r="B53" s="6" t="s">
        <v>83</v>
      </c>
      <c r="C53" s="10">
        <v>31</v>
      </c>
      <c r="D53" s="21">
        <v>54.907200000000003</v>
      </c>
      <c r="E53" s="13">
        <v>65.8</v>
      </c>
      <c r="F53" s="23">
        <v>116.54495999999999</v>
      </c>
      <c r="G53" s="18">
        <v>44.28</v>
      </c>
      <c r="H53" s="19">
        <v>177.12</v>
      </c>
      <c r="I53" s="23">
        <v>155</v>
      </c>
      <c r="J53">
        <v>803810.07</v>
      </c>
      <c r="K53">
        <v>426537.93</v>
      </c>
      <c r="L53" s="25">
        <v>1230348</v>
      </c>
    </row>
    <row r="54" spans="1:12" ht="46.8" x14ac:dyDescent="0.3">
      <c r="A54" s="3" t="s">
        <v>16</v>
      </c>
      <c r="B54" s="6" t="s">
        <v>83</v>
      </c>
      <c r="C54" s="10">
        <v>3.1</v>
      </c>
      <c r="D54" s="21">
        <v>2.0087999999999999</v>
      </c>
      <c r="E54" s="13">
        <v>58.4</v>
      </c>
      <c r="F54" s="23">
        <v>37.843199999999996</v>
      </c>
      <c r="G54" s="18">
        <v>16.2</v>
      </c>
      <c r="H54" s="19">
        <v>64.8</v>
      </c>
      <c r="I54" s="23">
        <v>65</v>
      </c>
      <c r="J54">
        <v>29407.62</v>
      </c>
      <c r="K54">
        <v>138500.38</v>
      </c>
      <c r="L54" s="25">
        <v>167908</v>
      </c>
    </row>
    <row r="55" spans="1:12" ht="46.8" x14ac:dyDescent="0.3">
      <c r="A55" s="3" t="s">
        <v>6</v>
      </c>
      <c r="B55" s="6" t="s">
        <v>83</v>
      </c>
      <c r="C55" s="10">
        <v>31.2</v>
      </c>
      <c r="D55" s="21">
        <v>53.102399999999996</v>
      </c>
      <c r="E55" s="13">
        <v>60.3</v>
      </c>
      <c r="F55" s="23">
        <v>102.63059999999999</v>
      </c>
      <c r="G55" s="18">
        <v>42.55</v>
      </c>
      <c r="H55" s="19">
        <v>170.2</v>
      </c>
      <c r="I55" s="23">
        <v>141</v>
      </c>
      <c r="J55">
        <v>777388.71</v>
      </c>
      <c r="K55">
        <v>375613.29</v>
      </c>
      <c r="L55" s="25">
        <v>1153002</v>
      </c>
    </row>
    <row r="56" spans="1:12" ht="31.2" x14ac:dyDescent="0.3">
      <c r="A56" s="3" t="s">
        <v>19</v>
      </c>
      <c r="B56" s="7" t="s">
        <v>84</v>
      </c>
      <c r="C56" s="10">
        <v>18.899999999999999</v>
      </c>
      <c r="D56" s="21">
        <v>25.023599999999998</v>
      </c>
      <c r="E56" s="13">
        <v>78.599999999999994</v>
      </c>
      <c r="F56" s="23">
        <v>104.06639999999999</v>
      </c>
      <c r="G56" s="18">
        <v>33.1</v>
      </c>
      <c r="H56" s="19">
        <v>132.4</v>
      </c>
      <c r="I56" s="23">
        <v>122</v>
      </c>
      <c r="J56">
        <v>366331.03</v>
      </c>
      <c r="K56">
        <v>380867.97</v>
      </c>
      <c r="L56" s="25">
        <v>747199</v>
      </c>
    </row>
    <row r="57" spans="1:12" ht="31.2" x14ac:dyDescent="0.3">
      <c r="A57" s="3" t="s">
        <v>12</v>
      </c>
      <c r="B57" s="7" t="s">
        <v>84</v>
      </c>
      <c r="C57" s="10">
        <v>13.8</v>
      </c>
      <c r="D57" s="21">
        <v>15.456000000000001</v>
      </c>
      <c r="E57" s="13">
        <v>81.599999999999994</v>
      </c>
      <c r="F57" s="23">
        <v>91.391999999999996</v>
      </c>
      <c r="G57" s="18">
        <v>28</v>
      </c>
      <c r="H57" s="19">
        <v>112</v>
      </c>
      <c r="I57" s="23">
        <v>109</v>
      </c>
      <c r="J57">
        <v>226267.14</v>
      </c>
      <c r="K57">
        <v>334481.86</v>
      </c>
      <c r="L57" s="25">
        <v>560749</v>
      </c>
    </row>
    <row r="58" spans="1:12" ht="31.2" x14ac:dyDescent="0.3">
      <c r="A58" s="3" t="s">
        <v>13</v>
      </c>
      <c r="B58" s="7" t="s">
        <v>84</v>
      </c>
      <c r="C58" s="10">
        <v>28</v>
      </c>
      <c r="D58" s="21">
        <v>65.632000000000005</v>
      </c>
      <c r="E58" s="13">
        <v>69.5</v>
      </c>
      <c r="F58" s="23">
        <v>162.90799999999999</v>
      </c>
      <c r="G58" s="18">
        <v>58.6</v>
      </c>
      <c r="H58" s="19">
        <v>234.4</v>
      </c>
      <c r="I58" s="23">
        <v>236</v>
      </c>
      <c r="J58">
        <v>960814.99</v>
      </c>
      <c r="K58">
        <v>596220.01</v>
      </c>
      <c r="L58" s="25">
        <v>1557035</v>
      </c>
    </row>
    <row r="59" spans="1:12" ht="31.2" x14ac:dyDescent="0.3">
      <c r="A59" s="3" t="s">
        <v>6</v>
      </c>
      <c r="B59" s="7" t="s">
        <v>84</v>
      </c>
      <c r="C59" s="10">
        <v>46.5</v>
      </c>
      <c r="D59" s="21">
        <v>116.62200000000001</v>
      </c>
      <c r="E59" s="13">
        <v>49.6</v>
      </c>
      <c r="F59" s="23">
        <v>124.3968</v>
      </c>
      <c r="G59" s="18">
        <v>62.7</v>
      </c>
      <c r="H59" s="19">
        <v>250.8</v>
      </c>
      <c r="I59" s="23">
        <v>229</v>
      </c>
      <c r="J59">
        <v>1707279.47</v>
      </c>
      <c r="K59">
        <v>455274.53</v>
      </c>
      <c r="L59" s="25">
        <v>2162554</v>
      </c>
    </row>
    <row r="60" spans="1:12" ht="31.2" x14ac:dyDescent="0.3">
      <c r="A60" s="3" t="s">
        <v>30</v>
      </c>
      <c r="B60" s="7" t="s">
        <v>84</v>
      </c>
      <c r="C60" s="10">
        <v>23</v>
      </c>
      <c r="D60" s="21">
        <v>37.536000000000001</v>
      </c>
      <c r="E60" s="13">
        <v>71.099999999999994</v>
      </c>
      <c r="F60" s="23">
        <v>116.03519999999999</v>
      </c>
      <c r="G60" s="18">
        <v>40.799999999999997</v>
      </c>
      <c r="H60" s="19">
        <v>163.19999999999999</v>
      </c>
      <c r="I60" s="23">
        <v>152</v>
      </c>
      <c r="J60">
        <v>549505.68000000005</v>
      </c>
      <c r="K60">
        <v>424672.32</v>
      </c>
      <c r="L60" s="25">
        <v>974178</v>
      </c>
    </row>
    <row r="61" spans="1:12" ht="31.2" x14ac:dyDescent="0.3">
      <c r="A61" s="3" t="s">
        <v>14</v>
      </c>
      <c r="B61" s="7" t="s">
        <v>84</v>
      </c>
      <c r="C61" s="10">
        <v>32.299999999999997</v>
      </c>
      <c r="D61" s="21">
        <v>25.3232</v>
      </c>
      <c r="E61" s="13">
        <v>64.599999999999994</v>
      </c>
      <c r="F61" s="23">
        <v>50.6464</v>
      </c>
      <c r="G61" s="18">
        <v>19.600000000000001</v>
      </c>
      <c r="H61" s="19">
        <v>78.400000000000006</v>
      </c>
      <c r="I61" s="23">
        <v>65</v>
      </c>
      <c r="J61">
        <v>370717.33</v>
      </c>
      <c r="K61">
        <v>185358.67</v>
      </c>
      <c r="L61" s="25">
        <v>556076</v>
      </c>
    </row>
    <row r="62" spans="1:12" ht="31.2" x14ac:dyDescent="0.3">
      <c r="A62" s="3" t="s">
        <v>19</v>
      </c>
      <c r="B62" s="7" t="s">
        <v>85</v>
      </c>
      <c r="C62" s="10">
        <v>15.5</v>
      </c>
      <c r="D62" s="21">
        <v>14.26</v>
      </c>
      <c r="E62" s="13">
        <v>75</v>
      </c>
      <c r="F62" s="23">
        <v>69</v>
      </c>
      <c r="G62" s="18">
        <v>23</v>
      </c>
      <c r="H62" s="19">
        <v>92</v>
      </c>
      <c r="I62" s="23">
        <v>84</v>
      </c>
      <c r="J62">
        <v>208758.07</v>
      </c>
      <c r="K62">
        <v>252529.93</v>
      </c>
      <c r="L62" s="25">
        <v>461288</v>
      </c>
    </row>
    <row r="63" spans="1:12" ht="31.2" x14ac:dyDescent="0.3">
      <c r="A63" s="3" t="s">
        <v>12</v>
      </c>
      <c r="B63" s="7" t="s">
        <v>85</v>
      </c>
      <c r="C63" s="10">
        <v>22.9</v>
      </c>
      <c r="D63" s="21">
        <v>35.723999999999997</v>
      </c>
      <c r="E63" s="13">
        <v>67.5</v>
      </c>
      <c r="F63" s="23">
        <v>105.30000000000001</v>
      </c>
      <c r="G63" s="18">
        <v>39</v>
      </c>
      <c r="H63" s="19">
        <v>156</v>
      </c>
      <c r="I63" s="23">
        <v>157</v>
      </c>
      <c r="J63">
        <v>522979</v>
      </c>
      <c r="K63">
        <v>385383</v>
      </c>
      <c r="L63" s="25">
        <v>908362</v>
      </c>
    </row>
    <row r="64" spans="1:12" ht="31.2" x14ac:dyDescent="0.3">
      <c r="A64" s="3" t="s">
        <v>13</v>
      </c>
      <c r="B64" s="7" t="s">
        <v>85</v>
      </c>
      <c r="C64" s="10">
        <v>18.8</v>
      </c>
      <c r="D64" s="21">
        <v>33.200800000000001</v>
      </c>
      <c r="E64" s="13">
        <v>62.9</v>
      </c>
      <c r="F64" s="23">
        <v>111.0814</v>
      </c>
      <c r="G64" s="18">
        <v>44.15</v>
      </c>
      <c r="H64" s="19">
        <v>176.6</v>
      </c>
      <c r="I64" s="23">
        <v>191</v>
      </c>
      <c r="J64">
        <v>486040.85</v>
      </c>
      <c r="K64">
        <v>406542.15</v>
      </c>
      <c r="L64" s="25">
        <v>892583</v>
      </c>
    </row>
    <row r="65" spans="1:12" ht="31.2" x14ac:dyDescent="0.3">
      <c r="A65" s="3" t="s">
        <v>6</v>
      </c>
      <c r="B65" s="7" t="s">
        <v>85</v>
      </c>
      <c r="C65" s="10">
        <v>23.9</v>
      </c>
      <c r="D65" s="21">
        <v>146.5548</v>
      </c>
      <c r="E65" s="13">
        <v>65.599999999999994</v>
      </c>
      <c r="F65" s="23">
        <v>402.25919999999996</v>
      </c>
      <c r="G65" s="18">
        <v>153.30000000000001</v>
      </c>
      <c r="H65" s="19">
        <v>613.20000000000005</v>
      </c>
      <c r="I65" s="23">
        <v>535</v>
      </c>
      <c r="J65">
        <v>2145478.6800000002</v>
      </c>
      <c r="K65">
        <v>1472211.32</v>
      </c>
      <c r="L65" s="25">
        <v>3617690</v>
      </c>
    </row>
    <row r="66" spans="1:12" ht="46.8" x14ac:dyDescent="0.3">
      <c r="A66" s="3" t="s">
        <v>31</v>
      </c>
      <c r="B66" s="7" t="s">
        <v>85</v>
      </c>
      <c r="C66" s="10">
        <v>9.5</v>
      </c>
      <c r="D66" s="21">
        <v>7.9458000000000002</v>
      </c>
      <c r="E66" s="13">
        <v>58.4</v>
      </c>
      <c r="F66" s="23">
        <v>48.845759999999999</v>
      </c>
      <c r="G66" s="18">
        <v>20.91</v>
      </c>
      <c r="H66" s="19">
        <v>83.64</v>
      </c>
      <c r="I66" s="23">
        <v>84</v>
      </c>
      <c r="J66">
        <v>116321.78</v>
      </c>
      <c r="K66">
        <v>178768.22</v>
      </c>
      <c r="L66" s="25">
        <v>295090</v>
      </c>
    </row>
    <row r="67" spans="1:12" ht="31.2" x14ac:dyDescent="0.3">
      <c r="A67" s="3" t="s">
        <v>30</v>
      </c>
      <c r="B67" s="7" t="s">
        <v>85</v>
      </c>
      <c r="C67" s="10">
        <v>21.8</v>
      </c>
      <c r="D67" s="21">
        <v>65.007599999999996</v>
      </c>
      <c r="E67" s="13">
        <v>72.400000000000006</v>
      </c>
      <c r="F67" s="23">
        <v>215.89680000000001</v>
      </c>
      <c r="G67" s="18">
        <v>74.55</v>
      </c>
      <c r="H67" s="19">
        <v>298.2</v>
      </c>
      <c r="I67" s="23">
        <v>293</v>
      </c>
      <c r="J67">
        <v>951673.81</v>
      </c>
      <c r="K67">
        <v>790151.19</v>
      </c>
      <c r="L67" s="25">
        <v>1741825</v>
      </c>
    </row>
    <row r="68" spans="1:12" ht="31.2" x14ac:dyDescent="0.3">
      <c r="A68" s="3" t="s">
        <v>13</v>
      </c>
      <c r="B68" s="6" t="s">
        <v>86</v>
      </c>
      <c r="C68" s="10">
        <v>28.4</v>
      </c>
      <c r="D68" s="21">
        <v>94.855999999999995</v>
      </c>
      <c r="E68" s="13">
        <v>52.8</v>
      </c>
      <c r="F68" s="23">
        <v>176.352</v>
      </c>
      <c r="G68" s="18">
        <v>83.5</v>
      </c>
      <c r="H68" s="19">
        <v>334</v>
      </c>
      <c r="I68" s="23">
        <v>271</v>
      </c>
      <c r="J68">
        <v>1388637.8</v>
      </c>
      <c r="K68">
        <v>645423.19999999995</v>
      </c>
      <c r="L68" s="25">
        <v>2034061</v>
      </c>
    </row>
    <row r="69" spans="1:12" ht="31.2" x14ac:dyDescent="0.3">
      <c r="A69" s="3" t="s">
        <v>16</v>
      </c>
      <c r="B69" s="6" t="s">
        <v>86</v>
      </c>
      <c r="C69" s="10">
        <v>8</v>
      </c>
      <c r="D69" s="21">
        <v>7.6960000000000006</v>
      </c>
      <c r="E69" s="13">
        <v>56</v>
      </c>
      <c r="F69" s="23">
        <v>53.872000000000007</v>
      </c>
      <c r="G69" s="18">
        <v>24.05</v>
      </c>
      <c r="H69" s="19">
        <v>96.2</v>
      </c>
      <c r="I69" s="23">
        <v>100</v>
      </c>
      <c r="J69">
        <v>112665.09</v>
      </c>
      <c r="K69">
        <v>197163.91</v>
      </c>
      <c r="L69" s="25">
        <v>309829</v>
      </c>
    </row>
    <row r="70" spans="1:12" ht="31.2" x14ac:dyDescent="0.3">
      <c r="A70" s="3" t="s">
        <v>6</v>
      </c>
      <c r="B70" s="6" t="s">
        <v>86</v>
      </c>
      <c r="C70" s="10">
        <v>35.4</v>
      </c>
      <c r="D70" s="21">
        <v>203.57831999999999</v>
      </c>
      <c r="E70" s="13">
        <v>56.1</v>
      </c>
      <c r="F70" s="23">
        <v>322.61988000000008</v>
      </c>
      <c r="G70" s="18">
        <v>143.77000000000001</v>
      </c>
      <c r="H70" s="19">
        <v>575.08000000000004</v>
      </c>
      <c r="I70" s="23">
        <v>472</v>
      </c>
      <c r="J70">
        <v>2980270.31</v>
      </c>
      <c r="K70">
        <v>1180742.69</v>
      </c>
      <c r="L70" s="25">
        <v>4161013</v>
      </c>
    </row>
    <row r="71" spans="1:12" ht="31.2" x14ac:dyDescent="0.3">
      <c r="A71" s="3" t="s">
        <v>32</v>
      </c>
      <c r="B71" s="6" t="s">
        <v>86</v>
      </c>
      <c r="C71" s="10">
        <v>3.6</v>
      </c>
      <c r="D71" s="21">
        <v>0.97200000000000009</v>
      </c>
      <c r="E71" s="13">
        <v>21.4</v>
      </c>
      <c r="F71" s="23">
        <v>5.7779999999999996</v>
      </c>
      <c r="G71" s="15">
        <v>6.75</v>
      </c>
      <c r="H71" s="19">
        <v>27</v>
      </c>
      <c r="I71" s="23">
        <v>28</v>
      </c>
      <c r="J71">
        <v>14229.45</v>
      </c>
      <c r="K71">
        <v>21146.55</v>
      </c>
      <c r="L71" s="25">
        <v>35376</v>
      </c>
    </row>
    <row r="72" spans="1:12" ht="31.2" x14ac:dyDescent="0.3">
      <c r="A72" s="3" t="s">
        <v>33</v>
      </c>
      <c r="B72" s="6" t="s">
        <v>86</v>
      </c>
      <c r="C72" s="10">
        <v>17.100000000000001</v>
      </c>
      <c r="D72" s="21">
        <v>10.978200000000001</v>
      </c>
      <c r="E72" s="13">
        <v>62.9</v>
      </c>
      <c r="F72" s="23">
        <v>40.381800000000005</v>
      </c>
      <c r="G72" s="15">
        <v>16.05</v>
      </c>
      <c r="H72" s="19">
        <v>64.2</v>
      </c>
      <c r="I72" s="23">
        <v>70</v>
      </c>
      <c r="J72">
        <v>160714.47</v>
      </c>
      <c r="K72">
        <v>147791.53</v>
      </c>
      <c r="L72" s="25">
        <v>308506</v>
      </c>
    </row>
    <row r="73" spans="1:12" ht="31.2" x14ac:dyDescent="0.3">
      <c r="A73" s="3" t="s">
        <v>34</v>
      </c>
      <c r="B73" s="6" t="s">
        <v>86</v>
      </c>
      <c r="C73" s="10">
        <v>10.3</v>
      </c>
      <c r="D73" s="21">
        <v>3.7080000000000002</v>
      </c>
      <c r="E73" s="13">
        <v>75.900000000000006</v>
      </c>
      <c r="F73" s="23">
        <v>27.324000000000002</v>
      </c>
      <c r="G73" s="15">
        <v>9</v>
      </c>
      <c r="H73" s="19">
        <v>36</v>
      </c>
      <c r="I73" s="23">
        <v>29</v>
      </c>
      <c r="J73">
        <v>54283.02</v>
      </c>
      <c r="K73">
        <v>100001.98</v>
      </c>
      <c r="L73" s="25">
        <v>154285</v>
      </c>
    </row>
    <row r="74" spans="1:12" ht="31.2" x14ac:dyDescent="0.3">
      <c r="A74" s="3" t="s">
        <v>12</v>
      </c>
      <c r="B74" s="6" t="s">
        <v>87</v>
      </c>
      <c r="C74" s="10">
        <v>28.7</v>
      </c>
      <c r="D74" s="21">
        <v>46.608799999999995</v>
      </c>
      <c r="E74" s="13">
        <v>49.6</v>
      </c>
      <c r="F74" s="23">
        <v>80.550399999999996</v>
      </c>
      <c r="G74" s="15">
        <v>40.6</v>
      </c>
      <c r="H74" s="19">
        <v>162.4</v>
      </c>
      <c r="I74" s="23">
        <v>157</v>
      </c>
      <c r="J74">
        <v>682326.09</v>
      </c>
      <c r="K74">
        <v>294802.90999999997</v>
      </c>
      <c r="L74" s="25">
        <v>977129</v>
      </c>
    </row>
    <row r="75" spans="1:12" ht="31.2" x14ac:dyDescent="0.3">
      <c r="A75" s="3" t="s">
        <v>21</v>
      </c>
      <c r="B75" s="6" t="s">
        <v>87</v>
      </c>
      <c r="C75" s="10">
        <v>0</v>
      </c>
      <c r="D75" s="21">
        <v>0</v>
      </c>
      <c r="E75" s="13">
        <v>33.299999999999997</v>
      </c>
      <c r="F75" s="23">
        <v>9.8567999999999998</v>
      </c>
      <c r="G75" s="15">
        <v>7.4</v>
      </c>
      <c r="H75" s="19">
        <v>29.6</v>
      </c>
      <c r="I75" s="23">
        <v>30</v>
      </c>
      <c r="J75">
        <v>0</v>
      </c>
      <c r="K75">
        <v>36074</v>
      </c>
      <c r="L75" s="25">
        <v>36074</v>
      </c>
    </row>
    <row r="76" spans="1:12" ht="31.2" x14ac:dyDescent="0.3">
      <c r="A76" s="3" t="s">
        <v>29</v>
      </c>
      <c r="B76" s="6" t="s">
        <v>87</v>
      </c>
      <c r="C76" s="10">
        <v>3.1</v>
      </c>
      <c r="D76" s="21">
        <v>1.736</v>
      </c>
      <c r="E76" s="13">
        <v>43.8</v>
      </c>
      <c r="F76" s="23">
        <v>24.527999999999999</v>
      </c>
      <c r="G76" s="15">
        <v>14</v>
      </c>
      <c r="H76" s="19">
        <v>56</v>
      </c>
      <c r="I76" s="23">
        <v>32</v>
      </c>
      <c r="J76">
        <v>25414.04</v>
      </c>
      <c r="K76">
        <v>89768.960000000006</v>
      </c>
      <c r="L76" s="25">
        <v>115183</v>
      </c>
    </row>
    <row r="77" spans="1:12" ht="31.2" x14ac:dyDescent="0.3">
      <c r="A77" s="3" t="s">
        <v>13</v>
      </c>
      <c r="B77" s="6" t="s">
        <v>87</v>
      </c>
      <c r="C77" s="10">
        <v>23.3</v>
      </c>
      <c r="D77" s="21">
        <v>38.7712</v>
      </c>
      <c r="E77" s="13">
        <v>57.2</v>
      </c>
      <c r="F77" s="23">
        <v>95.180800000000019</v>
      </c>
      <c r="G77" s="15">
        <v>41.6</v>
      </c>
      <c r="H77" s="19">
        <v>166.4</v>
      </c>
      <c r="I77" s="23">
        <v>159</v>
      </c>
      <c r="J77">
        <v>567588</v>
      </c>
      <c r="K77">
        <v>348348</v>
      </c>
      <c r="L77" s="25">
        <v>915936</v>
      </c>
    </row>
    <row r="78" spans="1:12" ht="31.2" x14ac:dyDescent="0.3">
      <c r="A78" s="3" t="s">
        <v>16</v>
      </c>
      <c r="B78" s="6" t="s">
        <v>87</v>
      </c>
      <c r="C78" s="10">
        <v>23.1</v>
      </c>
      <c r="D78" s="21">
        <v>28.182000000000002</v>
      </c>
      <c r="E78" s="13">
        <v>40.1</v>
      </c>
      <c r="F78" s="23">
        <v>48.922000000000004</v>
      </c>
      <c r="G78" s="15">
        <v>30.5</v>
      </c>
      <c r="H78" s="19">
        <v>122</v>
      </c>
      <c r="I78" s="23">
        <v>117</v>
      </c>
      <c r="J78">
        <v>412568.44</v>
      </c>
      <c r="K78">
        <v>179047.56</v>
      </c>
      <c r="L78" s="25">
        <v>591616</v>
      </c>
    </row>
    <row r="79" spans="1:12" ht="31.2" x14ac:dyDescent="0.3">
      <c r="A79" s="3" t="s">
        <v>6</v>
      </c>
      <c r="B79" s="6" t="s">
        <v>87</v>
      </c>
      <c r="C79" s="10">
        <v>37</v>
      </c>
      <c r="D79" s="21">
        <v>80.808000000000007</v>
      </c>
      <c r="E79" s="13">
        <v>46.7</v>
      </c>
      <c r="F79" s="23">
        <v>101.9928</v>
      </c>
      <c r="G79" s="15">
        <v>54.6</v>
      </c>
      <c r="H79" s="19">
        <v>218.4</v>
      </c>
      <c r="I79" s="23">
        <v>184</v>
      </c>
      <c r="J79">
        <v>1182982.93</v>
      </c>
      <c r="K79">
        <v>373279.07</v>
      </c>
      <c r="L79" s="25">
        <v>1556262</v>
      </c>
    </row>
    <row r="80" spans="1:12" ht="78" x14ac:dyDescent="0.3">
      <c r="A80" s="3" t="s">
        <v>18</v>
      </c>
      <c r="B80" s="6" t="s">
        <v>88</v>
      </c>
      <c r="C80" s="10">
        <v>16.899999999999999</v>
      </c>
      <c r="D80" s="21">
        <v>16.223999999999997</v>
      </c>
      <c r="E80" s="13">
        <v>54.2</v>
      </c>
      <c r="F80" s="23">
        <v>52.032000000000004</v>
      </c>
      <c r="G80" s="15">
        <v>24</v>
      </c>
      <c r="H80" s="19">
        <v>96</v>
      </c>
      <c r="I80" s="23">
        <v>83</v>
      </c>
      <c r="J80">
        <v>237510.21</v>
      </c>
      <c r="K80">
        <v>190429.79</v>
      </c>
      <c r="L80" s="25">
        <v>427940</v>
      </c>
    </row>
    <row r="81" spans="1:12" ht="78" x14ac:dyDescent="0.3">
      <c r="A81" s="3" t="s">
        <v>19</v>
      </c>
      <c r="B81" s="6" t="s">
        <v>88</v>
      </c>
      <c r="C81" s="10">
        <v>13.5</v>
      </c>
      <c r="D81" s="21">
        <v>11.07</v>
      </c>
      <c r="E81" s="13">
        <v>73</v>
      </c>
      <c r="F81" s="23">
        <v>59.86</v>
      </c>
      <c r="G81" s="15">
        <v>20.5</v>
      </c>
      <c r="H81" s="19">
        <v>82</v>
      </c>
      <c r="I81" s="23">
        <v>74</v>
      </c>
      <c r="J81">
        <v>162058.68</v>
      </c>
      <c r="K81">
        <v>219079.32</v>
      </c>
      <c r="L81" s="25">
        <v>381138</v>
      </c>
    </row>
    <row r="82" spans="1:12" ht="78" x14ac:dyDescent="0.3">
      <c r="A82" s="3" t="s">
        <v>35</v>
      </c>
      <c r="B82" s="6" t="s">
        <v>88</v>
      </c>
      <c r="C82" s="10">
        <v>12</v>
      </c>
      <c r="D82" s="21">
        <v>12.575999999999999</v>
      </c>
      <c r="E82" s="13">
        <v>66.7</v>
      </c>
      <c r="F82" s="23">
        <v>69.901600000000002</v>
      </c>
      <c r="G82" s="15">
        <v>26.2</v>
      </c>
      <c r="H82" s="19">
        <v>104.8</v>
      </c>
      <c r="I82" s="23">
        <v>108</v>
      </c>
      <c r="J82">
        <v>184105.32</v>
      </c>
      <c r="K82">
        <v>255829.68</v>
      </c>
      <c r="L82" s="25">
        <v>439935</v>
      </c>
    </row>
    <row r="83" spans="1:12" ht="78" x14ac:dyDescent="0.3">
      <c r="A83" s="3" t="s">
        <v>36</v>
      </c>
      <c r="B83" s="6" t="s">
        <v>88</v>
      </c>
      <c r="C83" s="10">
        <v>19.2</v>
      </c>
      <c r="D83" s="21">
        <v>22.348800000000001</v>
      </c>
      <c r="E83" s="13">
        <v>65.8</v>
      </c>
      <c r="F83" s="23">
        <v>76.591200000000001</v>
      </c>
      <c r="G83" s="15">
        <v>29.1</v>
      </c>
      <c r="H83" s="19">
        <v>116.4</v>
      </c>
      <c r="I83" s="23">
        <v>120</v>
      </c>
      <c r="J83">
        <v>327173.39</v>
      </c>
      <c r="K83">
        <v>280312.61</v>
      </c>
      <c r="L83" s="25">
        <v>607486</v>
      </c>
    </row>
    <row r="84" spans="1:12" ht="78" x14ac:dyDescent="0.3">
      <c r="A84" s="3" t="s">
        <v>6</v>
      </c>
      <c r="B84" s="6" t="s">
        <v>88</v>
      </c>
      <c r="C84" s="10">
        <v>58</v>
      </c>
      <c r="D84" s="21">
        <v>77.859200000000001</v>
      </c>
      <c r="E84" s="13">
        <v>37.4</v>
      </c>
      <c r="F84" s="23">
        <v>50.205760000000005</v>
      </c>
      <c r="G84" s="15">
        <v>33.56</v>
      </c>
      <c r="H84" s="19">
        <v>134.24</v>
      </c>
      <c r="I84" s="23">
        <v>131</v>
      </c>
      <c r="J84">
        <v>1139814.1100000001</v>
      </c>
      <c r="K84">
        <v>183745.89</v>
      </c>
      <c r="L84" s="25">
        <v>1323560</v>
      </c>
    </row>
    <row r="85" spans="1:12" ht="78" x14ac:dyDescent="0.3">
      <c r="A85" s="3" t="s">
        <v>31</v>
      </c>
      <c r="B85" s="6" t="s">
        <v>88</v>
      </c>
      <c r="C85" s="10">
        <v>3.1</v>
      </c>
      <c r="D85" s="21">
        <v>0.99199999999999999</v>
      </c>
      <c r="E85" s="13">
        <v>56.3</v>
      </c>
      <c r="F85" s="23">
        <v>18.015999999999998</v>
      </c>
      <c r="G85" s="15">
        <v>8</v>
      </c>
      <c r="H85" s="19">
        <v>32</v>
      </c>
      <c r="I85" s="23">
        <v>32</v>
      </c>
      <c r="J85">
        <v>14522.26</v>
      </c>
      <c r="K85">
        <v>65935.740000000005</v>
      </c>
      <c r="L85" s="25">
        <v>80458</v>
      </c>
    </row>
    <row r="86" spans="1:12" ht="46.8" x14ac:dyDescent="0.3">
      <c r="A86" s="3" t="s">
        <v>12</v>
      </c>
      <c r="B86" s="6" t="s">
        <v>89</v>
      </c>
      <c r="C86" s="10">
        <v>6</v>
      </c>
      <c r="D86" s="21">
        <v>4.3440000000000003</v>
      </c>
      <c r="E86" s="13">
        <v>59.7</v>
      </c>
      <c r="F86" s="23">
        <v>43.222799999999999</v>
      </c>
      <c r="G86" s="15">
        <v>18.100000000000001</v>
      </c>
      <c r="H86" s="19">
        <v>72.400000000000006</v>
      </c>
      <c r="I86" s="23">
        <v>67</v>
      </c>
      <c r="J86">
        <v>63593.69</v>
      </c>
      <c r="K86">
        <v>158189.31</v>
      </c>
      <c r="L86" s="25">
        <v>221783</v>
      </c>
    </row>
    <row r="87" spans="1:12" ht="46.8" x14ac:dyDescent="0.3">
      <c r="A87" s="3" t="s">
        <v>37</v>
      </c>
      <c r="B87" s="6" t="s">
        <v>89</v>
      </c>
      <c r="C87" s="10">
        <v>15</v>
      </c>
      <c r="D87" s="21">
        <v>4.32</v>
      </c>
      <c r="E87" s="13">
        <v>60</v>
      </c>
      <c r="F87" s="23">
        <v>17.28</v>
      </c>
      <c r="G87" s="15">
        <v>7.2</v>
      </c>
      <c r="H87" s="19">
        <v>28.8</v>
      </c>
      <c r="I87" s="23">
        <v>20</v>
      </c>
      <c r="J87">
        <v>63242.5</v>
      </c>
      <c r="K87">
        <v>63242.5</v>
      </c>
      <c r="L87" s="25">
        <v>126485</v>
      </c>
    </row>
    <row r="88" spans="1:12" ht="46.8" x14ac:dyDescent="0.3">
      <c r="A88" s="3" t="s">
        <v>8</v>
      </c>
      <c r="B88" s="6" t="s">
        <v>89</v>
      </c>
      <c r="C88" s="10">
        <v>32.1</v>
      </c>
      <c r="D88" s="21">
        <v>72.674400000000006</v>
      </c>
      <c r="E88" s="13">
        <v>60.8</v>
      </c>
      <c r="F88" s="23">
        <v>137.65119999999999</v>
      </c>
      <c r="G88" s="15">
        <v>56.6</v>
      </c>
      <c r="H88" s="19">
        <v>226.4</v>
      </c>
      <c r="I88" s="23">
        <v>184</v>
      </c>
      <c r="J88">
        <v>1063911.4099999999</v>
      </c>
      <c r="K88">
        <v>503783.59</v>
      </c>
      <c r="L88" s="25">
        <v>1567695</v>
      </c>
    </row>
    <row r="89" spans="1:12" ht="46.8" x14ac:dyDescent="0.3">
      <c r="A89" s="3" t="s">
        <v>38</v>
      </c>
      <c r="B89" s="6" t="s">
        <v>89</v>
      </c>
      <c r="C89" s="10">
        <v>21.9</v>
      </c>
      <c r="D89" s="21">
        <v>39.113399999999992</v>
      </c>
      <c r="E89" s="13">
        <v>58.1</v>
      </c>
      <c r="F89" s="23">
        <v>103.76659999999998</v>
      </c>
      <c r="G89" s="15">
        <v>44.65</v>
      </c>
      <c r="H89" s="19">
        <v>178.6</v>
      </c>
      <c r="I89" s="23">
        <v>160</v>
      </c>
      <c r="J89">
        <v>572597.97</v>
      </c>
      <c r="K89">
        <v>379771.03</v>
      </c>
      <c r="L89" s="25">
        <v>952369</v>
      </c>
    </row>
    <row r="90" spans="1:12" ht="46.8" x14ac:dyDescent="0.3">
      <c r="A90" s="3" t="s">
        <v>39</v>
      </c>
      <c r="B90" s="6" t="s">
        <v>89</v>
      </c>
      <c r="C90" s="10">
        <v>10.5</v>
      </c>
      <c r="D90" s="21">
        <v>16.001999999999999</v>
      </c>
      <c r="E90" s="13">
        <v>43.6</v>
      </c>
      <c r="F90" s="23">
        <v>66.446399999999997</v>
      </c>
      <c r="G90" s="15">
        <v>38.1</v>
      </c>
      <c r="H90" s="19">
        <v>152.4</v>
      </c>
      <c r="I90" s="23">
        <v>133</v>
      </c>
      <c r="J90">
        <v>234259.91</v>
      </c>
      <c r="K90">
        <v>243184.09</v>
      </c>
      <c r="L90" s="25">
        <v>477444</v>
      </c>
    </row>
    <row r="91" spans="1:12" ht="46.8" x14ac:dyDescent="0.3">
      <c r="A91" s="3" t="s">
        <v>40</v>
      </c>
      <c r="B91" s="6" t="s">
        <v>89</v>
      </c>
      <c r="C91" s="10">
        <v>6.5</v>
      </c>
      <c r="D91" s="21">
        <v>8.2940000000000005</v>
      </c>
      <c r="E91" s="13">
        <v>42.3</v>
      </c>
      <c r="F91" s="23">
        <v>53.974799999999995</v>
      </c>
      <c r="G91" s="15">
        <v>31.9</v>
      </c>
      <c r="H91" s="19">
        <v>127.6</v>
      </c>
      <c r="I91" s="23">
        <v>123</v>
      </c>
      <c r="J91">
        <v>121419.24</v>
      </c>
      <c r="K91">
        <v>197539.76</v>
      </c>
      <c r="L91" s="25">
        <v>318959</v>
      </c>
    </row>
    <row r="92" spans="1:12" ht="46.8" x14ac:dyDescent="0.3">
      <c r="A92" s="3" t="s">
        <v>40</v>
      </c>
      <c r="B92" s="6" t="s">
        <v>90</v>
      </c>
      <c r="C92" s="10">
        <v>29</v>
      </c>
      <c r="D92" s="21">
        <v>37.352000000000004</v>
      </c>
      <c r="E92" s="13">
        <v>50.8</v>
      </c>
      <c r="F92" s="23">
        <v>65.430400000000006</v>
      </c>
      <c r="G92" s="15">
        <v>32.200000000000003</v>
      </c>
      <c r="H92" s="19">
        <v>128.80000000000001</v>
      </c>
      <c r="I92" s="23">
        <v>124</v>
      </c>
      <c r="J92">
        <v>389110.46</v>
      </c>
      <c r="K92">
        <v>170403.54</v>
      </c>
      <c r="L92" s="25">
        <v>559514</v>
      </c>
    </row>
    <row r="93" spans="1:12" ht="46.8" x14ac:dyDescent="0.3">
      <c r="A93" s="3" t="s">
        <v>41</v>
      </c>
      <c r="B93" s="6" t="s">
        <v>90</v>
      </c>
      <c r="C93" s="10">
        <v>24.6</v>
      </c>
      <c r="D93" s="21">
        <v>17.318400000000004</v>
      </c>
      <c r="E93" s="13">
        <v>36.799999999999997</v>
      </c>
      <c r="F93" s="23">
        <v>25.907200000000003</v>
      </c>
      <c r="G93" s="15">
        <v>17.600000000000001</v>
      </c>
      <c r="H93" s="19">
        <v>70.400000000000006</v>
      </c>
      <c r="I93" s="23">
        <v>57</v>
      </c>
      <c r="J93">
        <v>180412.62</v>
      </c>
      <c r="K93">
        <v>67471.38</v>
      </c>
      <c r="L93" s="25">
        <v>247884</v>
      </c>
    </row>
    <row r="94" spans="1:12" ht="46.8" x14ac:dyDescent="0.3">
      <c r="A94" s="3" t="s">
        <v>42</v>
      </c>
      <c r="B94" s="6" t="s">
        <v>90</v>
      </c>
      <c r="C94" s="10">
        <v>18.899999999999999</v>
      </c>
      <c r="D94" s="21">
        <v>31.600799999999992</v>
      </c>
      <c r="E94" s="13">
        <v>57.8</v>
      </c>
      <c r="F94" s="23">
        <v>96.641599999999983</v>
      </c>
      <c r="G94" s="15">
        <v>41.8</v>
      </c>
      <c r="H94" s="19">
        <v>167.2</v>
      </c>
      <c r="I94" s="23">
        <v>159</v>
      </c>
      <c r="J94">
        <v>329197.76</v>
      </c>
      <c r="K94">
        <v>251688.24</v>
      </c>
      <c r="L94" s="25">
        <v>580886</v>
      </c>
    </row>
    <row r="95" spans="1:12" ht="46.8" x14ac:dyDescent="0.3">
      <c r="A95" s="3" t="s">
        <v>43</v>
      </c>
      <c r="B95" s="6" t="s">
        <v>90</v>
      </c>
      <c r="C95" s="10">
        <v>4.3</v>
      </c>
      <c r="D95" s="21">
        <v>3.1303999999999998</v>
      </c>
      <c r="E95" s="13">
        <v>46.4</v>
      </c>
      <c r="F95" s="23">
        <v>33.779199999999996</v>
      </c>
      <c r="G95" s="15">
        <v>18.2</v>
      </c>
      <c r="H95" s="19">
        <v>72.8</v>
      </c>
      <c r="I95" s="23">
        <v>69</v>
      </c>
      <c r="J95">
        <v>32610.5</v>
      </c>
      <c r="K95">
        <v>87972.5</v>
      </c>
      <c r="L95" s="25">
        <v>120583</v>
      </c>
    </row>
    <row r="96" spans="1:12" ht="46.8" x14ac:dyDescent="0.3">
      <c r="A96" s="3" t="s">
        <v>44</v>
      </c>
      <c r="B96" s="6" t="s">
        <v>90</v>
      </c>
      <c r="C96" s="10">
        <v>7.3</v>
      </c>
      <c r="D96" s="21">
        <v>7.0079999999999991</v>
      </c>
      <c r="E96" s="13">
        <v>41.5</v>
      </c>
      <c r="F96" s="23">
        <v>39.839999999999996</v>
      </c>
      <c r="G96" s="15">
        <v>24</v>
      </c>
      <c r="H96" s="19">
        <v>96</v>
      </c>
      <c r="I96" s="23">
        <v>82</v>
      </c>
      <c r="J96">
        <v>73004.960000000006</v>
      </c>
      <c r="K96">
        <v>103757.04</v>
      </c>
      <c r="L96" s="25">
        <v>176762</v>
      </c>
    </row>
    <row r="97" spans="1:12" ht="46.8" x14ac:dyDescent="0.3">
      <c r="A97" s="3" t="s">
        <v>45</v>
      </c>
      <c r="B97" s="6" t="s">
        <v>90</v>
      </c>
      <c r="C97" s="10">
        <v>14.6</v>
      </c>
      <c r="D97" s="21">
        <v>6.5407999999999991</v>
      </c>
      <c r="E97" s="13">
        <v>29.3</v>
      </c>
      <c r="F97" s="23">
        <v>13.126399999999999</v>
      </c>
      <c r="G97" s="15">
        <v>11.2</v>
      </c>
      <c r="H97" s="19">
        <v>44.8</v>
      </c>
      <c r="I97" s="23">
        <v>40</v>
      </c>
      <c r="J97">
        <v>68138.22</v>
      </c>
      <c r="K97">
        <v>34185.78</v>
      </c>
      <c r="L97" s="25">
        <v>102324</v>
      </c>
    </row>
    <row r="98" spans="1:12" ht="62.4" x14ac:dyDescent="0.3">
      <c r="A98" s="3" t="s">
        <v>46</v>
      </c>
      <c r="B98" s="6" t="s">
        <v>91</v>
      </c>
      <c r="C98" s="10">
        <v>15.9</v>
      </c>
      <c r="D98" s="21">
        <v>7.1231999999999998</v>
      </c>
      <c r="E98" s="13">
        <v>50</v>
      </c>
      <c r="F98" s="23">
        <v>22.4</v>
      </c>
      <c r="G98" s="15">
        <v>11.2</v>
      </c>
      <c r="H98" s="19">
        <v>44.8</v>
      </c>
      <c r="I98" s="23">
        <v>44</v>
      </c>
      <c r="J98">
        <v>80683.539999999994</v>
      </c>
      <c r="K98">
        <v>63430.46</v>
      </c>
      <c r="L98" s="25">
        <v>144114</v>
      </c>
    </row>
    <row r="99" spans="1:12" ht="62.4" x14ac:dyDescent="0.3">
      <c r="A99" s="3" t="s">
        <v>47</v>
      </c>
      <c r="B99" s="6" t="s">
        <v>91</v>
      </c>
      <c r="C99" s="10">
        <v>10.6</v>
      </c>
      <c r="D99" s="21">
        <v>4.7063999999999995</v>
      </c>
      <c r="E99" s="13">
        <v>34.1</v>
      </c>
      <c r="F99" s="23">
        <v>15.140400000000001</v>
      </c>
      <c r="G99" s="15">
        <v>11.1</v>
      </c>
      <c r="H99" s="19">
        <v>44.4</v>
      </c>
      <c r="I99" s="23">
        <v>47</v>
      </c>
      <c r="J99">
        <v>53308.72</v>
      </c>
      <c r="K99">
        <v>42873.279999999999</v>
      </c>
      <c r="L99" s="25">
        <v>96182</v>
      </c>
    </row>
    <row r="100" spans="1:12" ht="62.4" x14ac:dyDescent="0.3">
      <c r="A100" s="3" t="s">
        <v>48</v>
      </c>
      <c r="B100" s="6" t="s">
        <v>91</v>
      </c>
      <c r="C100" s="10">
        <v>17</v>
      </c>
      <c r="D100" s="21">
        <v>23.46</v>
      </c>
      <c r="E100" s="13">
        <v>39.299999999999997</v>
      </c>
      <c r="F100" s="23">
        <v>54.233999999999995</v>
      </c>
      <c r="G100" s="15">
        <v>34.5</v>
      </c>
      <c r="H100" s="19">
        <v>138</v>
      </c>
      <c r="I100" s="23">
        <v>135</v>
      </c>
      <c r="J100">
        <v>265728.53999999998</v>
      </c>
      <c r="K100">
        <v>153575.46</v>
      </c>
      <c r="L100" s="25">
        <v>419304</v>
      </c>
    </row>
    <row r="101" spans="1:12" ht="62.4" x14ac:dyDescent="0.3">
      <c r="A101" s="3" t="s">
        <v>49</v>
      </c>
      <c r="B101" s="6" t="s">
        <v>91</v>
      </c>
      <c r="C101" s="10">
        <v>22.6</v>
      </c>
      <c r="D101" s="21">
        <v>31.459199999999999</v>
      </c>
      <c r="E101" s="13">
        <v>53.1</v>
      </c>
      <c r="F101" s="23">
        <v>73.915199999999999</v>
      </c>
      <c r="G101" s="15">
        <v>34.799999999999997</v>
      </c>
      <c r="H101" s="19">
        <v>139.19999999999999</v>
      </c>
      <c r="I101" s="23">
        <v>115</v>
      </c>
      <c r="J101">
        <v>356334.12</v>
      </c>
      <c r="K101">
        <v>209306.88</v>
      </c>
      <c r="L101" s="25">
        <v>565641</v>
      </c>
    </row>
    <row r="102" spans="1:12" ht="62.4" x14ac:dyDescent="0.3">
      <c r="A102" s="3" t="s">
        <v>50</v>
      </c>
      <c r="B102" s="6" t="s">
        <v>91</v>
      </c>
      <c r="C102" s="10">
        <v>12.5</v>
      </c>
      <c r="D102" s="21">
        <v>5</v>
      </c>
      <c r="E102" s="13">
        <v>31.3</v>
      </c>
      <c r="F102" s="23">
        <v>12.52</v>
      </c>
      <c r="G102" s="15">
        <v>10</v>
      </c>
      <c r="H102" s="19">
        <v>40</v>
      </c>
      <c r="I102" s="23">
        <v>32</v>
      </c>
      <c r="J102">
        <v>56634.07</v>
      </c>
      <c r="K102">
        <v>35452.93</v>
      </c>
      <c r="L102" s="25">
        <v>92087</v>
      </c>
    </row>
    <row r="103" spans="1:12" ht="62.4" x14ac:dyDescent="0.3">
      <c r="A103" s="3" t="s">
        <v>38</v>
      </c>
      <c r="B103" s="6" t="s">
        <v>91</v>
      </c>
      <c r="C103" s="10">
        <v>24.2</v>
      </c>
      <c r="D103" s="21">
        <v>47.3352</v>
      </c>
      <c r="E103" s="13">
        <v>46.6</v>
      </c>
      <c r="F103" s="23">
        <v>91.149600000000007</v>
      </c>
      <c r="G103" s="15">
        <v>48.9</v>
      </c>
      <c r="H103" s="19">
        <v>195.6</v>
      </c>
      <c r="I103" s="23">
        <v>178</v>
      </c>
      <c r="J103">
        <v>536159.93999999994</v>
      </c>
      <c r="K103">
        <v>258110.06</v>
      </c>
      <c r="L103" s="25">
        <v>794270</v>
      </c>
    </row>
    <row r="104" spans="1:12" ht="31.2" x14ac:dyDescent="0.3">
      <c r="A104" s="3" t="s">
        <v>12</v>
      </c>
      <c r="B104" s="6" t="s">
        <v>92</v>
      </c>
      <c r="C104" s="10">
        <v>7.6</v>
      </c>
      <c r="D104" s="21">
        <v>7.3567999999999998</v>
      </c>
      <c r="E104" s="13">
        <v>58.2</v>
      </c>
      <c r="F104" s="23">
        <v>56.337600000000002</v>
      </c>
      <c r="G104" s="15">
        <v>24.2</v>
      </c>
      <c r="H104" s="19">
        <v>96.8</v>
      </c>
      <c r="I104" s="23">
        <v>79</v>
      </c>
      <c r="J104">
        <v>58952.67</v>
      </c>
      <c r="K104">
        <v>112863.33</v>
      </c>
      <c r="L104" s="25">
        <v>171816</v>
      </c>
    </row>
    <row r="105" spans="1:12" ht="31.2" x14ac:dyDescent="0.3">
      <c r="A105" s="3" t="s">
        <v>13</v>
      </c>
      <c r="B105" s="6" t="s">
        <v>92</v>
      </c>
      <c r="C105" s="10">
        <v>22.2</v>
      </c>
      <c r="D105" s="21">
        <v>16.5168</v>
      </c>
      <c r="E105" s="13">
        <v>58.8</v>
      </c>
      <c r="F105" s="23">
        <v>43.747199999999999</v>
      </c>
      <c r="G105" s="15">
        <v>18.600000000000001</v>
      </c>
      <c r="H105" s="19">
        <v>74.400000000000006</v>
      </c>
      <c r="I105" s="23">
        <v>63</v>
      </c>
      <c r="J105">
        <v>132355.32</v>
      </c>
      <c r="K105">
        <v>87640.68</v>
      </c>
      <c r="L105" s="25">
        <v>219996</v>
      </c>
    </row>
    <row r="106" spans="1:12" ht="31.2" x14ac:dyDescent="0.3">
      <c r="A106" s="3" t="s">
        <v>16</v>
      </c>
      <c r="B106" s="6" t="s">
        <v>92</v>
      </c>
      <c r="C106" s="10">
        <v>2</v>
      </c>
      <c r="D106" s="21">
        <v>2.0960000000000001</v>
      </c>
      <c r="E106" s="13">
        <v>22.5</v>
      </c>
      <c r="F106" s="23">
        <v>23.58</v>
      </c>
      <c r="G106" s="15">
        <v>26.2</v>
      </c>
      <c r="H106" s="19">
        <v>104.8</v>
      </c>
      <c r="I106" s="23">
        <v>102</v>
      </c>
      <c r="J106">
        <v>16796.07</v>
      </c>
      <c r="K106">
        <v>47238.93</v>
      </c>
      <c r="L106" s="25">
        <v>64035</v>
      </c>
    </row>
    <row r="107" spans="1:12" ht="31.2" x14ac:dyDescent="0.3">
      <c r="A107" s="3" t="s">
        <v>6</v>
      </c>
      <c r="B107" s="6" t="s">
        <v>92</v>
      </c>
      <c r="C107" s="10">
        <v>54.5</v>
      </c>
      <c r="D107" s="21">
        <v>58.860000000000007</v>
      </c>
      <c r="E107" s="13">
        <v>39.4</v>
      </c>
      <c r="F107" s="23">
        <v>42.551999999999992</v>
      </c>
      <c r="G107" s="15">
        <v>27</v>
      </c>
      <c r="H107" s="19">
        <v>108</v>
      </c>
      <c r="I107" s="23">
        <v>99</v>
      </c>
      <c r="J107">
        <v>471666.8</v>
      </c>
      <c r="K107">
        <v>85246.2</v>
      </c>
      <c r="L107" s="25">
        <v>556913</v>
      </c>
    </row>
    <row r="108" spans="1:12" ht="31.2" x14ac:dyDescent="0.3">
      <c r="A108" s="3" t="s">
        <v>33</v>
      </c>
      <c r="B108" s="6" t="s">
        <v>92</v>
      </c>
      <c r="C108" s="10">
        <v>16.7</v>
      </c>
      <c r="D108" s="21">
        <v>9.1515999999999984</v>
      </c>
      <c r="E108" s="13">
        <v>37</v>
      </c>
      <c r="F108" s="23">
        <v>20.276</v>
      </c>
      <c r="G108" s="15">
        <v>13.7</v>
      </c>
      <c r="H108" s="19">
        <v>54.8</v>
      </c>
      <c r="I108" s="23">
        <v>54</v>
      </c>
      <c r="J108">
        <v>73335.199999999997</v>
      </c>
      <c r="K108">
        <v>40619.800000000003</v>
      </c>
      <c r="L108" s="25">
        <v>113955</v>
      </c>
    </row>
    <row r="109" spans="1:12" ht="31.2" x14ac:dyDescent="0.3">
      <c r="A109" s="3" t="s">
        <v>14</v>
      </c>
      <c r="B109" s="6" t="s">
        <v>92</v>
      </c>
      <c r="C109" s="10">
        <v>20.399999999999999</v>
      </c>
      <c r="D109" s="21">
        <v>11.423999999999999</v>
      </c>
      <c r="E109" s="13">
        <v>71.400000000000006</v>
      </c>
      <c r="F109" s="23">
        <v>39.984000000000002</v>
      </c>
      <c r="G109" s="15">
        <v>14</v>
      </c>
      <c r="H109" s="19">
        <v>56</v>
      </c>
      <c r="I109" s="23">
        <v>49</v>
      </c>
      <c r="J109">
        <v>91544.53</v>
      </c>
      <c r="K109">
        <v>80101.47</v>
      </c>
      <c r="L109" s="25">
        <v>171646</v>
      </c>
    </row>
    <row r="110" spans="1:12" ht="46.8" x14ac:dyDescent="0.3">
      <c r="A110" s="3" t="s">
        <v>6</v>
      </c>
      <c r="B110" s="6" t="s">
        <v>93</v>
      </c>
      <c r="C110" s="10">
        <v>43.6</v>
      </c>
      <c r="D110" s="21">
        <v>67.8416</v>
      </c>
      <c r="E110" s="13">
        <v>39.4</v>
      </c>
      <c r="F110" s="23">
        <v>61.306399999999989</v>
      </c>
      <c r="G110" s="15">
        <v>38.9</v>
      </c>
      <c r="H110" s="19">
        <v>155.6</v>
      </c>
      <c r="I110" s="23">
        <v>163</v>
      </c>
      <c r="J110">
        <v>543640.19999999995</v>
      </c>
      <c r="K110">
        <v>122817.8</v>
      </c>
      <c r="L110" s="25">
        <v>666458</v>
      </c>
    </row>
    <row r="111" spans="1:12" ht="46.8" x14ac:dyDescent="0.3">
      <c r="A111" s="3" t="s">
        <v>31</v>
      </c>
      <c r="B111" s="6" t="s">
        <v>93</v>
      </c>
      <c r="C111" s="10">
        <v>3.2</v>
      </c>
      <c r="D111" s="21">
        <v>1.4656</v>
      </c>
      <c r="E111" s="13">
        <v>30.1</v>
      </c>
      <c r="F111" s="23">
        <v>13.785799999999998</v>
      </c>
      <c r="G111" s="15">
        <v>11.45</v>
      </c>
      <c r="H111" s="19">
        <v>45.8</v>
      </c>
      <c r="I111" s="23">
        <v>63</v>
      </c>
      <c r="J111">
        <v>11744.37</v>
      </c>
      <c r="K111">
        <v>27617.63</v>
      </c>
      <c r="L111" s="25">
        <v>39362</v>
      </c>
    </row>
    <row r="112" spans="1:12" ht="46.8" x14ac:dyDescent="0.3">
      <c r="A112" s="3" t="s">
        <v>32</v>
      </c>
      <c r="B112" s="6" t="s">
        <v>93</v>
      </c>
      <c r="C112" s="10">
        <v>4.3</v>
      </c>
      <c r="D112" s="21">
        <v>1.032</v>
      </c>
      <c r="E112" s="13">
        <v>4.4000000000000004</v>
      </c>
      <c r="F112" s="23">
        <v>1.056</v>
      </c>
      <c r="G112" s="15">
        <v>6</v>
      </c>
      <c r="H112" s="19">
        <v>24</v>
      </c>
      <c r="I112" s="23">
        <v>23</v>
      </c>
      <c r="J112">
        <v>8269.5400000000009</v>
      </c>
      <c r="K112">
        <v>2115.46</v>
      </c>
      <c r="L112" s="25">
        <v>10385</v>
      </c>
    </row>
    <row r="113" spans="1:12" ht="46.8" x14ac:dyDescent="0.3">
      <c r="A113" s="3" t="s">
        <v>33</v>
      </c>
      <c r="B113" s="6" t="s">
        <v>93</v>
      </c>
      <c r="C113" s="10">
        <v>36.6</v>
      </c>
      <c r="D113" s="21">
        <v>114.61656000000001</v>
      </c>
      <c r="E113" s="13">
        <v>45.6</v>
      </c>
      <c r="F113" s="23">
        <v>142.80096</v>
      </c>
      <c r="G113" s="15">
        <v>78.290000000000006</v>
      </c>
      <c r="H113" s="19">
        <v>313.16000000000003</v>
      </c>
      <c r="I113" s="23">
        <v>330</v>
      </c>
      <c r="J113">
        <v>918464.8</v>
      </c>
      <c r="K113">
        <v>286079.2</v>
      </c>
      <c r="L113" s="25">
        <v>1204544</v>
      </c>
    </row>
    <row r="114" spans="1:12" ht="46.8" x14ac:dyDescent="0.3">
      <c r="A114" s="3" t="s">
        <v>34</v>
      </c>
      <c r="B114" s="6" t="s">
        <v>93</v>
      </c>
      <c r="C114" s="10">
        <v>4.5</v>
      </c>
      <c r="D114" s="21">
        <v>3.06</v>
      </c>
      <c r="E114" s="13">
        <v>27.3</v>
      </c>
      <c r="F114" s="23">
        <v>18.564</v>
      </c>
      <c r="G114" s="15">
        <v>17</v>
      </c>
      <c r="H114" s="19">
        <v>68</v>
      </c>
      <c r="I114" s="23">
        <v>66</v>
      </c>
      <c r="J114">
        <v>24520.93</v>
      </c>
      <c r="K114">
        <v>37190.07</v>
      </c>
      <c r="L114" s="25">
        <v>61711</v>
      </c>
    </row>
    <row r="115" spans="1:12" ht="46.8" x14ac:dyDescent="0.3">
      <c r="A115" s="3" t="s">
        <v>7</v>
      </c>
      <c r="B115" s="6" t="s">
        <v>93</v>
      </c>
      <c r="C115" s="10">
        <v>14.3</v>
      </c>
      <c r="D115" s="21">
        <v>23.343320000000006</v>
      </c>
      <c r="E115" s="13">
        <v>50.6</v>
      </c>
      <c r="F115" s="23">
        <v>82.599440000000001</v>
      </c>
      <c r="G115" s="15">
        <v>40.81</v>
      </c>
      <c r="H115" s="19">
        <v>163.24</v>
      </c>
      <c r="I115" s="23">
        <v>154</v>
      </c>
      <c r="J115">
        <v>187058.86</v>
      </c>
      <c r="K115">
        <v>165475.14000000001</v>
      </c>
      <c r="L115" s="25">
        <v>352534</v>
      </c>
    </row>
    <row r="116" spans="1:12" ht="31.2" x14ac:dyDescent="0.3">
      <c r="A116" s="3" t="s">
        <v>51</v>
      </c>
      <c r="B116" s="7" t="s">
        <v>94</v>
      </c>
      <c r="C116" s="10">
        <v>8.1</v>
      </c>
      <c r="D116" s="21">
        <v>10.044</v>
      </c>
      <c r="E116" s="13">
        <v>48.9</v>
      </c>
      <c r="F116" s="23">
        <v>60.635999999999996</v>
      </c>
      <c r="G116" s="15">
        <v>31</v>
      </c>
      <c r="H116" s="19">
        <v>124</v>
      </c>
      <c r="I116" s="23">
        <v>86</v>
      </c>
      <c r="J116">
        <v>80486.3</v>
      </c>
      <c r="K116">
        <v>121474.7</v>
      </c>
      <c r="L116" s="25">
        <v>201961</v>
      </c>
    </row>
    <row r="117" spans="1:12" ht="31.2" x14ac:dyDescent="0.3">
      <c r="A117" s="3" t="s">
        <v>52</v>
      </c>
      <c r="B117" s="7" t="s">
        <v>94</v>
      </c>
      <c r="C117" s="10">
        <v>28.8</v>
      </c>
      <c r="D117" s="21">
        <v>35.712000000000003</v>
      </c>
      <c r="E117" s="13">
        <v>53.4</v>
      </c>
      <c r="F117" s="23">
        <v>66.216000000000008</v>
      </c>
      <c r="G117" s="15">
        <v>31</v>
      </c>
      <c r="H117" s="19">
        <v>124</v>
      </c>
      <c r="I117" s="23">
        <v>118</v>
      </c>
      <c r="J117">
        <v>286173.61</v>
      </c>
      <c r="K117">
        <v>132653.39000000001</v>
      </c>
      <c r="L117" s="25">
        <v>418827</v>
      </c>
    </row>
    <row r="118" spans="1:12" ht="46.8" x14ac:dyDescent="0.3">
      <c r="A118" s="3" t="s">
        <v>53</v>
      </c>
      <c r="B118" s="7" t="s">
        <v>94</v>
      </c>
      <c r="C118" s="10">
        <v>6.1</v>
      </c>
      <c r="D118" s="21">
        <v>3.4159999999999999</v>
      </c>
      <c r="E118" s="13">
        <v>30.6</v>
      </c>
      <c r="F118" s="23">
        <v>17.135999999999999</v>
      </c>
      <c r="G118" s="15">
        <v>14</v>
      </c>
      <c r="H118" s="19">
        <v>56</v>
      </c>
      <c r="I118" s="23">
        <v>49</v>
      </c>
      <c r="J118">
        <v>27373.69</v>
      </c>
      <c r="K118">
        <v>34329.31</v>
      </c>
      <c r="L118" s="25">
        <v>61703</v>
      </c>
    </row>
    <row r="119" spans="1:12" ht="31.2" x14ac:dyDescent="0.3">
      <c r="A119" s="3" t="s">
        <v>54</v>
      </c>
      <c r="B119" s="7" t="s">
        <v>94</v>
      </c>
      <c r="C119" s="10">
        <v>7.5</v>
      </c>
      <c r="D119" s="21">
        <v>5.669999999999999</v>
      </c>
      <c r="E119" s="13">
        <v>45</v>
      </c>
      <c r="F119" s="23">
        <v>34.019999999999996</v>
      </c>
      <c r="G119" s="15">
        <v>18.899999999999999</v>
      </c>
      <c r="H119" s="19">
        <v>75.599999999999994</v>
      </c>
      <c r="I119" s="23">
        <v>80</v>
      </c>
      <c r="J119">
        <v>45436</v>
      </c>
      <c r="K119">
        <v>68154</v>
      </c>
      <c r="L119" s="25">
        <v>113590</v>
      </c>
    </row>
    <row r="120" spans="1:12" ht="31.2" x14ac:dyDescent="0.3">
      <c r="A120" s="3" t="s">
        <v>55</v>
      </c>
      <c r="B120" s="7" t="s">
        <v>94</v>
      </c>
      <c r="C120" s="10">
        <v>9.3000000000000007</v>
      </c>
      <c r="D120" s="21">
        <v>4.4640000000000004</v>
      </c>
      <c r="E120" s="13">
        <v>9.3000000000000007</v>
      </c>
      <c r="F120" s="23">
        <v>4.4640000000000004</v>
      </c>
      <c r="G120" s="15">
        <v>12</v>
      </c>
      <c r="H120" s="19">
        <v>48</v>
      </c>
      <c r="I120" s="23">
        <v>43</v>
      </c>
      <c r="J120">
        <v>35772</v>
      </c>
      <c r="K120">
        <v>8943</v>
      </c>
      <c r="L120" s="25">
        <v>44715</v>
      </c>
    </row>
    <row r="121" spans="1:12" ht="31.2" x14ac:dyDescent="0.3">
      <c r="A121" s="3" t="s">
        <v>56</v>
      </c>
      <c r="B121" s="7" t="s">
        <v>94</v>
      </c>
      <c r="C121" s="10">
        <v>34.4</v>
      </c>
      <c r="D121" s="21">
        <v>13.759999999999998</v>
      </c>
      <c r="E121" s="13">
        <v>50</v>
      </c>
      <c r="F121" s="23">
        <v>20</v>
      </c>
      <c r="G121" s="15">
        <v>10</v>
      </c>
      <c r="H121" s="19">
        <v>40</v>
      </c>
      <c r="I121" s="23">
        <v>32</v>
      </c>
      <c r="J121">
        <v>110264.1</v>
      </c>
      <c r="K121">
        <v>40066.9</v>
      </c>
      <c r="L121" s="25">
        <v>150331</v>
      </c>
    </row>
    <row r="122" spans="1:12" ht="46.8" x14ac:dyDescent="0.3">
      <c r="A122" s="3" t="s">
        <v>22</v>
      </c>
      <c r="B122" s="6" t="s">
        <v>95</v>
      </c>
      <c r="C122" s="10">
        <v>25</v>
      </c>
      <c r="D122" s="21">
        <v>12.8</v>
      </c>
      <c r="E122" s="13">
        <v>43.2</v>
      </c>
      <c r="F122" s="23">
        <v>22.118400000000005</v>
      </c>
      <c r="G122" s="15">
        <v>12.8</v>
      </c>
      <c r="H122" s="19">
        <v>51.2</v>
      </c>
      <c r="I122" s="23">
        <v>44</v>
      </c>
      <c r="J122">
        <v>102571.23</v>
      </c>
      <c r="K122">
        <v>44310.77</v>
      </c>
      <c r="L122" s="25">
        <v>146882</v>
      </c>
    </row>
    <row r="123" spans="1:12" ht="46.8" x14ac:dyDescent="0.3">
      <c r="A123" s="3" t="s">
        <v>12</v>
      </c>
      <c r="B123" s="6" t="s">
        <v>95</v>
      </c>
      <c r="C123" s="10">
        <v>10.6</v>
      </c>
      <c r="D123" s="21">
        <v>19.95768</v>
      </c>
      <c r="E123" s="13">
        <v>39.1</v>
      </c>
      <c r="F123" s="23">
        <v>73.61748</v>
      </c>
      <c r="G123" s="15">
        <v>47.07</v>
      </c>
      <c r="H123" s="19">
        <v>188.28</v>
      </c>
      <c r="I123" s="23">
        <v>161</v>
      </c>
      <c r="J123">
        <v>159928.12</v>
      </c>
      <c r="K123">
        <v>147480.88</v>
      </c>
      <c r="L123" s="25">
        <v>307409</v>
      </c>
    </row>
    <row r="124" spans="1:12" ht="46.8" x14ac:dyDescent="0.3">
      <c r="A124" s="3" t="s">
        <v>37</v>
      </c>
      <c r="B124" s="6" t="s">
        <v>95</v>
      </c>
      <c r="C124" s="10">
        <v>6.4</v>
      </c>
      <c r="D124" s="21">
        <v>3.4304000000000001</v>
      </c>
      <c r="E124" s="13">
        <v>38.299999999999997</v>
      </c>
      <c r="F124" s="23">
        <v>20.528799999999997</v>
      </c>
      <c r="G124" s="15">
        <v>13.4</v>
      </c>
      <c r="H124" s="19">
        <v>53.6</v>
      </c>
      <c r="I124" s="23">
        <v>45</v>
      </c>
      <c r="J124">
        <v>27488.95</v>
      </c>
      <c r="K124">
        <v>41126.050000000003</v>
      </c>
      <c r="L124" s="25">
        <v>68615</v>
      </c>
    </row>
    <row r="125" spans="1:12" ht="46.8" x14ac:dyDescent="0.3">
      <c r="A125" s="3" t="s">
        <v>13</v>
      </c>
      <c r="B125" s="6" t="s">
        <v>95</v>
      </c>
      <c r="C125" s="10">
        <v>13.3</v>
      </c>
      <c r="D125" s="21">
        <v>13.725600000000002</v>
      </c>
      <c r="E125" s="13">
        <v>36.700000000000003</v>
      </c>
      <c r="F125" s="23">
        <v>37.874400000000009</v>
      </c>
      <c r="G125" s="15">
        <v>25.8</v>
      </c>
      <c r="H125" s="19">
        <v>103.2</v>
      </c>
      <c r="I125" s="23">
        <v>90</v>
      </c>
      <c r="J125">
        <v>109988.48</v>
      </c>
      <c r="K125">
        <v>75875.520000000004</v>
      </c>
      <c r="L125" s="25">
        <v>185864</v>
      </c>
    </row>
    <row r="126" spans="1:12" ht="46.8" x14ac:dyDescent="0.3">
      <c r="A126" s="3" t="s">
        <v>16</v>
      </c>
      <c r="B126" s="6" t="s">
        <v>95</v>
      </c>
      <c r="C126" s="10">
        <v>20.3</v>
      </c>
      <c r="D126" s="21">
        <v>19.325600000000001</v>
      </c>
      <c r="E126" s="13">
        <v>39.200000000000003</v>
      </c>
      <c r="F126" s="23">
        <v>37.318400000000004</v>
      </c>
      <c r="G126" s="15">
        <v>23.8</v>
      </c>
      <c r="H126" s="19">
        <v>95.2</v>
      </c>
      <c r="I126" s="23">
        <v>79</v>
      </c>
      <c r="J126">
        <v>154863.37</v>
      </c>
      <c r="K126">
        <v>74761.63</v>
      </c>
      <c r="L126" s="25">
        <v>229625</v>
      </c>
    </row>
    <row r="127" spans="1:12" ht="46.8" x14ac:dyDescent="0.3">
      <c r="A127" s="3" t="s">
        <v>6</v>
      </c>
      <c r="B127" s="6" t="s">
        <v>95</v>
      </c>
      <c r="C127" s="10">
        <v>28.7</v>
      </c>
      <c r="D127" s="21">
        <v>33.866</v>
      </c>
      <c r="E127" s="13">
        <v>34.299999999999997</v>
      </c>
      <c r="F127" s="23">
        <v>40.473999999999997</v>
      </c>
      <c r="G127" s="15">
        <v>29.5</v>
      </c>
      <c r="H127" s="19">
        <v>118</v>
      </c>
      <c r="I127" s="23">
        <v>108</v>
      </c>
      <c r="J127">
        <v>271380.73</v>
      </c>
      <c r="K127">
        <v>81083.27</v>
      </c>
      <c r="L127" s="25">
        <v>352464</v>
      </c>
    </row>
    <row r="128" spans="1:12" ht="31.2" x14ac:dyDescent="0.3">
      <c r="A128" s="3" t="s">
        <v>57</v>
      </c>
      <c r="B128" s="6" t="s">
        <v>96</v>
      </c>
      <c r="C128" s="10">
        <v>30.3</v>
      </c>
      <c r="D128" s="21">
        <v>49.692</v>
      </c>
      <c r="E128" s="13">
        <v>55.2</v>
      </c>
      <c r="F128" s="23">
        <v>90.528000000000006</v>
      </c>
      <c r="G128" s="15">
        <v>41</v>
      </c>
      <c r="H128" s="19">
        <v>164</v>
      </c>
      <c r="I128" s="23">
        <v>152</v>
      </c>
      <c r="J128">
        <v>398200.4</v>
      </c>
      <c r="K128">
        <v>181358.6</v>
      </c>
      <c r="L128" s="25">
        <v>579559</v>
      </c>
    </row>
    <row r="129" spans="1:12" ht="31.2" x14ac:dyDescent="0.3">
      <c r="A129" s="3" t="s">
        <v>10</v>
      </c>
      <c r="B129" s="6" t="s">
        <v>96</v>
      </c>
      <c r="C129" s="10">
        <v>4.5</v>
      </c>
      <c r="D129" s="21">
        <v>1.26</v>
      </c>
      <c r="E129" s="13">
        <v>41</v>
      </c>
      <c r="F129" s="23">
        <v>11.479999999999999</v>
      </c>
      <c r="G129" s="15">
        <v>7</v>
      </c>
      <c r="H129" s="19">
        <v>28</v>
      </c>
      <c r="I129" s="23">
        <v>22</v>
      </c>
      <c r="J129">
        <v>10096.780000000001</v>
      </c>
      <c r="K129">
        <v>22998.22</v>
      </c>
      <c r="L129" s="25">
        <v>33095</v>
      </c>
    </row>
    <row r="130" spans="1:12" ht="31.2" x14ac:dyDescent="0.3">
      <c r="A130" s="3" t="s">
        <v>51</v>
      </c>
      <c r="B130" s="6" t="s">
        <v>96</v>
      </c>
      <c r="C130" s="10">
        <v>10.199999999999999</v>
      </c>
      <c r="D130" s="21">
        <v>5.0591999999999997</v>
      </c>
      <c r="E130" s="13">
        <v>40.799999999999997</v>
      </c>
      <c r="F130" s="23">
        <v>20.236799999999999</v>
      </c>
      <c r="G130" s="15">
        <v>12.4</v>
      </c>
      <c r="H130" s="19">
        <v>49.6</v>
      </c>
      <c r="I130" s="23">
        <v>49</v>
      </c>
      <c r="J130">
        <v>40541.5</v>
      </c>
      <c r="K130">
        <v>40541.5</v>
      </c>
      <c r="L130" s="25">
        <v>81083</v>
      </c>
    </row>
    <row r="131" spans="1:12" ht="31.2" x14ac:dyDescent="0.3">
      <c r="A131" s="3" t="s">
        <v>58</v>
      </c>
      <c r="B131" s="6" t="s">
        <v>96</v>
      </c>
      <c r="C131" s="10">
        <v>10</v>
      </c>
      <c r="D131" s="21">
        <v>4.32</v>
      </c>
      <c r="E131" s="13">
        <v>75</v>
      </c>
      <c r="F131" s="23">
        <v>32.400000000000006</v>
      </c>
      <c r="G131" s="15">
        <v>10.8</v>
      </c>
      <c r="H131" s="19">
        <v>43.2</v>
      </c>
      <c r="I131" s="23">
        <v>40</v>
      </c>
      <c r="J131">
        <v>34617.74</v>
      </c>
      <c r="K131">
        <v>64908.26</v>
      </c>
      <c r="L131" s="25">
        <v>99526</v>
      </c>
    </row>
    <row r="132" spans="1:12" ht="46.8" x14ac:dyDescent="0.3">
      <c r="A132" s="3" t="s">
        <v>53</v>
      </c>
      <c r="B132" s="6" t="s">
        <v>96</v>
      </c>
      <c r="C132" s="10">
        <v>7</v>
      </c>
      <c r="D132" s="21">
        <v>5.5440000000000005</v>
      </c>
      <c r="E132" s="13">
        <v>30.2</v>
      </c>
      <c r="F132" s="23">
        <v>23.918400000000002</v>
      </c>
      <c r="G132" s="15">
        <v>19.8</v>
      </c>
      <c r="H132" s="19">
        <v>79.2</v>
      </c>
      <c r="I132" s="23">
        <v>86</v>
      </c>
      <c r="J132">
        <v>44426.19</v>
      </c>
      <c r="K132">
        <v>47916.81</v>
      </c>
      <c r="L132" s="25">
        <v>92343</v>
      </c>
    </row>
    <row r="133" spans="1:12" ht="31.2" x14ac:dyDescent="0.3">
      <c r="A133" s="3" t="s">
        <v>56</v>
      </c>
      <c r="B133" s="6" t="s">
        <v>96</v>
      </c>
      <c r="C133" s="10">
        <v>28.6</v>
      </c>
      <c r="D133" s="21">
        <v>38.438400000000009</v>
      </c>
      <c r="E133" s="13">
        <v>51.4</v>
      </c>
      <c r="F133" s="23">
        <v>69.081600000000009</v>
      </c>
      <c r="G133" s="15">
        <v>33.6</v>
      </c>
      <c r="H133" s="19">
        <v>134.4</v>
      </c>
      <c r="I133" s="23">
        <v>140</v>
      </c>
      <c r="J133">
        <v>308020.96999999997</v>
      </c>
      <c r="K133">
        <v>138394.03</v>
      </c>
      <c r="L133" s="25">
        <v>446415</v>
      </c>
    </row>
    <row r="134" spans="1:12" ht="31.2" x14ac:dyDescent="0.3">
      <c r="A134" s="3" t="s">
        <v>24</v>
      </c>
      <c r="B134" s="6" t="s">
        <v>97</v>
      </c>
      <c r="C134" s="10">
        <v>23.3</v>
      </c>
      <c r="D134" s="21">
        <v>30.616200000000003</v>
      </c>
      <c r="E134" s="13">
        <v>52.6</v>
      </c>
      <c r="F134" s="23">
        <v>69.116400000000013</v>
      </c>
      <c r="G134" s="15">
        <v>32.85</v>
      </c>
      <c r="H134" s="19">
        <v>131.4</v>
      </c>
      <c r="I134" s="23">
        <v>116</v>
      </c>
      <c r="J134">
        <v>245339.09</v>
      </c>
      <c r="K134">
        <v>138463.91</v>
      </c>
      <c r="L134" s="25">
        <v>383803</v>
      </c>
    </row>
    <row r="135" spans="1:12" ht="31.2" x14ac:dyDescent="0.3">
      <c r="A135" s="3" t="s">
        <v>59</v>
      </c>
      <c r="B135" s="6" t="s">
        <v>97</v>
      </c>
      <c r="C135" s="10">
        <v>16.3</v>
      </c>
      <c r="D135" s="21">
        <v>7.4653999999999998</v>
      </c>
      <c r="E135" s="13">
        <v>30.2</v>
      </c>
      <c r="F135" s="23">
        <v>13.831599999999998</v>
      </c>
      <c r="G135" s="15">
        <v>11.45</v>
      </c>
      <c r="H135" s="19">
        <v>45.8</v>
      </c>
      <c r="I135" s="23">
        <v>43</v>
      </c>
      <c r="J135">
        <v>59822.71</v>
      </c>
      <c r="K135">
        <v>27709.29</v>
      </c>
      <c r="L135" s="25">
        <v>87532</v>
      </c>
    </row>
    <row r="136" spans="1:12" ht="31.2" x14ac:dyDescent="0.3">
      <c r="A136" s="3" t="s">
        <v>60</v>
      </c>
      <c r="B136" s="6" t="s">
        <v>97</v>
      </c>
      <c r="C136" s="10">
        <v>17.100000000000001</v>
      </c>
      <c r="D136" s="21">
        <v>13.132800000000001</v>
      </c>
      <c r="E136" s="13">
        <v>60</v>
      </c>
      <c r="F136" s="23">
        <v>46.08</v>
      </c>
      <c r="G136" s="15">
        <v>19.2</v>
      </c>
      <c r="H136" s="19">
        <v>76.8</v>
      </c>
      <c r="I136" s="23">
        <v>70</v>
      </c>
      <c r="J136">
        <v>105237.98</v>
      </c>
      <c r="K136">
        <v>92314.02</v>
      </c>
      <c r="L136" s="25">
        <v>197552</v>
      </c>
    </row>
    <row r="137" spans="1:12" ht="31.2" x14ac:dyDescent="0.3">
      <c r="A137" s="3" t="s">
        <v>51</v>
      </c>
      <c r="B137" s="6" t="s">
        <v>97</v>
      </c>
      <c r="C137" s="10">
        <v>10.3</v>
      </c>
      <c r="D137" s="21">
        <v>6.7156000000000011</v>
      </c>
      <c r="E137" s="13">
        <v>50</v>
      </c>
      <c r="F137" s="23">
        <v>32.6</v>
      </c>
      <c r="G137" s="15">
        <v>16.3</v>
      </c>
      <c r="H137" s="19">
        <v>65.2</v>
      </c>
      <c r="I137" s="23">
        <v>58</v>
      </c>
      <c r="J137">
        <v>53814.79</v>
      </c>
      <c r="K137">
        <v>65309.21</v>
      </c>
      <c r="L137" s="25">
        <v>119124</v>
      </c>
    </row>
    <row r="138" spans="1:12" ht="31.2" x14ac:dyDescent="0.3">
      <c r="A138" s="3" t="s">
        <v>52</v>
      </c>
      <c r="B138" s="6" t="s">
        <v>97</v>
      </c>
      <c r="C138" s="10">
        <v>18.2</v>
      </c>
      <c r="D138" s="21">
        <v>25.188800000000001</v>
      </c>
      <c r="E138" s="13">
        <v>39.5</v>
      </c>
      <c r="F138" s="23">
        <v>54.668000000000006</v>
      </c>
      <c r="G138" s="15">
        <v>34.6</v>
      </c>
      <c r="H138" s="19">
        <v>138.4</v>
      </c>
      <c r="I138" s="23">
        <v>137</v>
      </c>
      <c r="J138">
        <v>201847.24</v>
      </c>
      <c r="K138">
        <v>109518.76</v>
      </c>
      <c r="L138" s="25">
        <v>311366</v>
      </c>
    </row>
    <row r="139" spans="1:12" ht="31.2" x14ac:dyDescent="0.3">
      <c r="A139" s="3" t="s">
        <v>61</v>
      </c>
      <c r="B139" s="6" t="s">
        <v>97</v>
      </c>
      <c r="C139" s="10">
        <v>0</v>
      </c>
      <c r="D139" s="21">
        <v>0</v>
      </c>
      <c r="E139" s="13">
        <v>29.6</v>
      </c>
      <c r="F139" s="23">
        <v>8.2880000000000003</v>
      </c>
      <c r="G139" s="15">
        <v>7</v>
      </c>
      <c r="H139" s="19">
        <v>28</v>
      </c>
      <c r="I139" s="23">
        <v>27</v>
      </c>
      <c r="J139">
        <v>0</v>
      </c>
      <c r="K139">
        <v>16604</v>
      </c>
      <c r="L139" s="25">
        <v>16604</v>
      </c>
    </row>
    <row r="140" spans="1:12" ht="46.8" x14ac:dyDescent="0.3">
      <c r="A140" s="3" t="s">
        <v>16</v>
      </c>
      <c r="B140" s="6" t="s">
        <v>98</v>
      </c>
      <c r="C140" s="10">
        <v>14.7</v>
      </c>
      <c r="D140" s="21">
        <v>5.2919999999999998</v>
      </c>
      <c r="E140" s="13">
        <v>50</v>
      </c>
      <c r="F140" s="23">
        <v>18</v>
      </c>
      <c r="G140" s="15">
        <v>9</v>
      </c>
      <c r="H140" s="19">
        <v>36</v>
      </c>
      <c r="I140" s="23">
        <v>34</v>
      </c>
      <c r="J140">
        <v>42406.8</v>
      </c>
      <c r="K140">
        <v>36060.199999999997</v>
      </c>
      <c r="L140" s="25">
        <v>78467</v>
      </c>
    </row>
    <row r="141" spans="1:12" ht="46.8" x14ac:dyDescent="0.3">
      <c r="A141" s="3" t="s">
        <v>6</v>
      </c>
      <c r="B141" s="6" t="s">
        <v>98</v>
      </c>
      <c r="C141" s="10">
        <v>22</v>
      </c>
      <c r="D141" s="21">
        <v>31.574400000000001</v>
      </c>
      <c r="E141" s="13">
        <v>36.9</v>
      </c>
      <c r="F141" s="23">
        <v>52.958880000000001</v>
      </c>
      <c r="G141" s="15">
        <v>35.880000000000003</v>
      </c>
      <c r="H141" s="19">
        <v>143.52000000000001</v>
      </c>
      <c r="I141" s="23">
        <v>141</v>
      </c>
      <c r="J141">
        <v>253017.26</v>
      </c>
      <c r="K141">
        <v>106094.74</v>
      </c>
      <c r="L141" s="25">
        <v>359112</v>
      </c>
    </row>
    <row r="142" spans="1:12" ht="46.8" x14ac:dyDescent="0.3">
      <c r="A142" s="3" t="s">
        <v>30</v>
      </c>
      <c r="B142" s="6" t="s">
        <v>98</v>
      </c>
      <c r="C142" s="10">
        <v>27.4</v>
      </c>
      <c r="D142" s="21">
        <v>27.125999999999998</v>
      </c>
      <c r="E142" s="13">
        <v>32.6</v>
      </c>
      <c r="F142" s="23">
        <v>32.274000000000001</v>
      </c>
      <c r="G142" s="15">
        <v>24.75</v>
      </c>
      <c r="H142" s="19">
        <v>99</v>
      </c>
      <c r="I142" s="23">
        <v>94</v>
      </c>
      <c r="J142">
        <v>217371.02</v>
      </c>
      <c r="K142">
        <v>64655.98</v>
      </c>
      <c r="L142" s="25">
        <v>282027</v>
      </c>
    </row>
    <row r="143" spans="1:12" ht="46.8" x14ac:dyDescent="0.3">
      <c r="A143" s="3" t="s">
        <v>14</v>
      </c>
      <c r="B143" s="6" t="s">
        <v>98</v>
      </c>
      <c r="C143" s="10">
        <v>23</v>
      </c>
      <c r="D143" s="21">
        <v>21.896000000000001</v>
      </c>
      <c r="E143" s="13">
        <v>41</v>
      </c>
      <c r="F143" s="23">
        <v>39.031999999999996</v>
      </c>
      <c r="G143" s="15">
        <v>23.8</v>
      </c>
      <c r="H143" s="19">
        <v>95.2</v>
      </c>
      <c r="I143" s="23">
        <v>100</v>
      </c>
      <c r="J143">
        <v>175460.6</v>
      </c>
      <c r="K143">
        <v>78194.399999999994</v>
      </c>
      <c r="L143" s="25">
        <v>253655</v>
      </c>
    </row>
    <row r="144" spans="1:12" ht="46.8" x14ac:dyDescent="0.3">
      <c r="A144" s="3" t="s">
        <v>62</v>
      </c>
      <c r="B144" s="6" t="s">
        <v>98</v>
      </c>
      <c r="C144" s="10">
        <v>17.899999999999999</v>
      </c>
      <c r="D144" s="21">
        <v>8.9499999999999993</v>
      </c>
      <c r="E144" s="13">
        <v>43.6</v>
      </c>
      <c r="F144" s="23">
        <v>21.8</v>
      </c>
      <c r="G144" s="15">
        <v>12.5</v>
      </c>
      <c r="H144" s="19">
        <v>50</v>
      </c>
      <c r="I144" s="23">
        <v>39</v>
      </c>
      <c r="J144">
        <v>71719.95</v>
      </c>
      <c r="K144">
        <v>43673.05</v>
      </c>
      <c r="L144" s="25">
        <v>115393</v>
      </c>
    </row>
    <row r="145" spans="1:12" ht="46.8" x14ac:dyDescent="0.3">
      <c r="A145" s="3" t="s">
        <v>11</v>
      </c>
      <c r="B145" s="6" t="s">
        <v>98</v>
      </c>
      <c r="C145" s="10">
        <v>0</v>
      </c>
      <c r="D145" s="21">
        <v>0</v>
      </c>
      <c r="E145" s="13">
        <v>27.8</v>
      </c>
      <c r="F145" s="23">
        <v>9.6744000000000003</v>
      </c>
      <c r="G145" s="15">
        <v>8.6999999999999993</v>
      </c>
      <c r="H145" s="19">
        <v>34.799999999999997</v>
      </c>
      <c r="I145" s="23">
        <v>35</v>
      </c>
      <c r="J145">
        <v>0</v>
      </c>
      <c r="K145">
        <v>19381</v>
      </c>
      <c r="L145" s="25">
        <v>19381</v>
      </c>
    </row>
    <row r="146" spans="1:12" ht="46.8" x14ac:dyDescent="0.3">
      <c r="A146" s="3" t="s">
        <v>53</v>
      </c>
      <c r="B146" s="6" t="s">
        <v>99</v>
      </c>
      <c r="C146" s="10">
        <v>18.600000000000001</v>
      </c>
      <c r="D146" s="21">
        <v>7.5888000000000009</v>
      </c>
      <c r="E146" s="13">
        <v>34.9</v>
      </c>
      <c r="F146" s="23">
        <v>14.239199999999999</v>
      </c>
      <c r="G146" s="15">
        <v>10.199999999999999</v>
      </c>
      <c r="H146" s="19">
        <v>40.799999999999997</v>
      </c>
      <c r="I146" s="23">
        <v>43</v>
      </c>
      <c r="J146">
        <v>60811.96</v>
      </c>
      <c r="K146">
        <v>28526.04</v>
      </c>
      <c r="L146" s="25">
        <v>89338</v>
      </c>
    </row>
    <row r="147" spans="1:12" ht="31.2" x14ac:dyDescent="0.3">
      <c r="A147" s="3" t="s">
        <v>61</v>
      </c>
      <c r="B147" s="6" t="s">
        <v>99</v>
      </c>
      <c r="C147" s="10">
        <v>18.899999999999999</v>
      </c>
      <c r="D147" s="21">
        <v>5.3902799999999989</v>
      </c>
      <c r="E147" s="13">
        <v>40.6</v>
      </c>
      <c r="F147" s="23">
        <v>11.579120000000001</v>
      </c>
      <c r="G147" s="15">
        <v>7.13</v>
      </c>
      <c r="H147" s="19">
        <v>28.52</v>
      </c>
      <c r="I147" s="23">
        <v>36</v>
      </c>
      <c r="J147">
        <v>43194.14</v>
      </c>
      <c r="K147">
        <v>23196.86</v>
      </c>
      <c r="L147" s="25">
        <v>66391</v>
      </c>
    </row>
    <row r="148" spans="1:12" ht="31.2" x14ac:dyDescent="0.3">
      <c r="A148" s="3" t="s">
        <v>55</v>
      </c>
      <c r="B148" s="6" t="s">
        <v>99</v>
      </c>
      <c r="C148" s="10">
        <v>7.1</v>
      </c>
      <c r="D148" s="21">
        <v>2.6127999999999996</v>
      </c>
      <c r="E148" s="13">
        <v>42.9</v>
      </c>
      <c r="F148" s="23">
        <v>15.787199999999999</v>
      </c>
      <c r="G148" s="15">
        <v>9.1999999999999993</v>
      </c>
      <c r="H148" s="19">
        <v>36.799999999999997</v>
      </c>
      <c r="I148" s="23">
        <v>42</v>
      </c>
      <c r="J148">
        <v>20937.53</v>
      </c>
      <c r="K148">
        <v>31627.47</v>
      </c>
      <c r="L148" s="25">
        <v>52565</v>
      </c>
    </row>
    <row r="149" spans="1:12" ht="31.2" x14ac:dyDescent="0.3">
      <c r="A149" s="3" t="s">
        <v>63</v>
      </c>
      <c r="B149" s="6" t="s">
        <v>99</v>
      </c>
      <c r="C149" s="10">
        <v>11.5</v>
      </c>
      <c r="D149" s="21">
        <v>6.5780000000000003</v>
      </c>
      <c r="E149" s="13">
        <v>21.2</v>
      </c>
      <c r="F149" s="23">
        <v>12.1264</v>
      </c>
      <c r="G149" s="15">
        <v>14.3</v>
      </c>
      <c r="H149" s="19">
        <v>57.2</v>
      </c>
      <c r="I149" s="23">
        <v>52</v>
      </c>
      <c r="J149">
        <v>52711.76</v>
      </c>
      <c r="K149">
        <v>24293.24</v>
      </c>
      <c r="L149" s="25">
        <v>77005</v>
      </c>
    </row>
    <row r="150" spans="1:12" ht="31.2" x14ac:dyDescent="0.3">
      <c r="A150" s="3" t="s">
        <v>56</v>
      </c>
      <c r="B150" s="6" t="s">
        <v>99</v>
      </c>
      <c r="C150" s="10">
        <v>27.6</v>
      </c>
      <c r="D150" s="21">
        <v>24.619200000000003</v>
      </c>
      <c r="E150" s="13">
        <v>43.7</v>
      </c>
      <c r="F150" s="23">
        <v>38.980400000000003</v>
      </c>
      <c r="G150" s="15">
        <v>22.3</v>
      </c>
      <c r="H150" s="19">
        <v>89.2</v>
      </c>
      <c r="I150" s="23">
        <v>86</v>
      </c>
      <c r="J150">
        <v>197282.87</v>
      </c>
      <c r="K150">
        <v>78091.13</v>
      </c>
      <c r="L150" s="25">
        <v>275374</v>
      </c>
    </row>
    <row r="151" spans="1:12" ht="31.2" x14ac:dyDescent="0.3">
      <c r="A151" s="3" t="s">
        <v>64</v>
      </c>
      <c r="B151" s="6" t="s">
        <v>99</v>
      </c>
      <c r="C151" s="10">
        <v>5</v>
      </c>
      <c r="D151" s="21">
        <v>1.8800000000000001</v>
      </c>
      <c r="E151" s="13">
        <v>15</v>
      </c>
      <c r="F151" s="23">
        <v>5.64</v>
      </c>
      <c r="G151" s="15">
        <v>9.4</v>
      </c>
      <c r="H151" s="19">
        <v>37.6</v>
      </c>
      <c r="I151" s="23">
        <v>40</v>
      </c>
      <c r="J151">
        <v>15065.14</v>
      </c>
      <c r="K151">
        <v>11298.86</v>
      </c>
      <c r="L151" s="25">
        <v>26364</v>
      </c>
    </row>
    <row r="152" spans="1:12" ht="46.8" x14ac:dyDescent="0.3">
      <c r="A152" s="3" t="s">
        <v>19</v>
      </c>
      <c r="B152" s="6" t="s">
        <v>100</v>
      </c>
      <c r="C152" s="10">
        <v>35.700000000000003</v>
      </c>
      <c r="D152" s="21">
        <v>31.416000000000004</v>
      </c>
      <c r="E152" s="13">
        <v>48.6</v>
      </c>
      <c r="F152" s="23">
        <v>42.768000000000001</v>
      </c>
      <c r="G152" s="15">
        <v>22</v>
      </c>
      <c r="H152" s="19">
        <v>88</v>
      </c>
      <c r="I152" s="23">
        <v>70</v>
      </c>
      <c r="J152">
        <v>327272.38</v>
      </c>
      <c r="K152">
        <v>111382.62</v>
      </c>
      <c r="L152" s="25">
        <v>438655</v>
      </c>
    </row>
    <row r="153" spans="1:12" ht="46.8" x14ac:dyDescent="0.3">
      <c r="A153" s="3" t="s">
        <v>20</v>
      </c>
      <c r="B153" s="6" t="s">
        <v>100</v>
      </c>
      <c r="C153" s="10">
        <v>14.5</v>
      </c>
      <c r="D153" s="21">
        <v>11.251999999999999</v>
      </c>
      <c r="E153" s="13">
        <v>33.299999999999997</v>
      </c>
      <c r="F153" s="23">
        <v>25.840799999999994</v>
      </c>
      <c r="G153" s="15">
        <v>19.399999999999999</v>
      </c>
      <c r="H153" s="19">
        <v>77.599999999999994</v>
      </c>
      <c r="I153" s="23">
        <v>69</v>
      </c>
      <c r="J153">
        <v>117216.54</v>
      </c>
      <c r="K153">
        <v>67298.460000000006</v>
      </c>
      <c r="L153" s="25">
        <v>184515</v>
      </c>
    </row>
    <row r="154" spans="1:12" ht="46.8" x14ac:dyDescent="0.3">
      <c r="A154" s="3" t="s">
        <v>12</v>
      </c>
      <c r="B154" s="6" t="s">
        <v>100</v>
      </c>
      <c r="C154" s="10">
        <v>43.2</v>
      </c>
      <c r="D154" s="21">
        <v>59.443200000000004</v>
      </c>
      <c r="E154" s="13">
        <v>40.700000000000003</v>
      </c>
      <c r="F154" s="23">
        <v>56.0032</v>
      </c>
      <c r="G154" s="15">
        <v>34.4</v>
      </c>
      <c r="H154" s="19">
        <v>137.6</v>
      </c>
      <c r="I154" s="23">
        <v>118</v>
      </c>
      <c r="J154">
        <v>619242.36</v>
      </c>
      <c r="K154">
        <v>145851.64000000001</v>
      </c>
      <c r="L154" s="25">
        <v>765094</v>
      </c>
    </row>
    <row r="155" spans="1:12" ht="46.8" x14ac:dyDescent="0.3">
      <c r="A155" s="3" t="s">
        <v>65</v>
      </c>
      <c r="B155" s="6" t="s">
        <v>100</v>
      </c>
      <c r="C155" s="10">
        <v>17.8</v>
      </c>
      <c r="D155" s="21">
        <v>9.9680000000000017</v>
      </c>
      <c r="E155" s="13">
        <v>64.400000000000006</v>
      </c>
      <c r="F155" s="23">
        <v>36.064</v>
      </c>
      <c r="G155" s="15">
        <v>14</v>
      </c>
      <c r="H155" s="19">
        <v>56</v>
      </c>
      <c r="I155" s="23">
        <v>45</v>
      </c>
      <c r="J155">
        <v>103840.68</v>
      </c>
      <c r="K155">
        <v>93923.32</v>
      </c>
      <c r="L155" s="25">
        <v>197764</v>
      </c>
    </row>
    <row r="156" spans="1:12" ht="46.8" x14ac:dyDescent="0.3">
      <c r="A156" s="3" t="s">
        <v>29</v>
      </c>
      <c r="B156" s="6" t="s">
        <v>100</v>
      </c>
      <c r="C156" s="10">
        <v>22</v>
      </c>
      <c r="D156" s="21">
        <v>18.840800000000002</v>
      </c>
      <c r="E156" s="13">
        <v>43.9</v>
      </c>
      <c r="F156" s="23">
        <v>37.595959999999998</v>
      </c>
      <c r="G156" s="15">
        <v>21.41</v>
      </c>
      <c r="H156" s="19">
        <v>85.64</v>
      </c>
      <c r="I156" s="23">
        <v>82</v>
      </c>
      <c r="J156">
        <v>196272.02</v>
      </c>
      <c r="K156">
        <v>97912.98</v>
      </c>
      <c r="L156" s="25">
        <v>294185</v>
      </c>
    </row>
    <row r="157" spans="1:12" ht="46.8" x14ac:dyDescent="0.3">
      <c r="A157" s="3" t="s">
        <v>13</v>
      </c>
      <c r="B157" s="6" t="s">
        <v>100</v>
      </c>
      <c r="C157" s="10">
        <v>52.9</v>
      </c>
      <c r="D157" s="21">
        <v>14.812000000000001</v>
      </c>
      <c r="E157" s="13">
        <v>47.1</v>
      </c>
      <c r="F157" s="23">
        <v>13.188000000000001</v>
      </c>
      <c r="G157" s="15">
        <v>7</v>
      </c>
      <c r="H157" s="19">
        <v>28</v>
      </c>
      <c r="I157" s="23">
        <v>17</v>
      </c>
      <c r="J157">
        <v>154301.96</v>
      </c>
      <c r="K157">
        <v>34346.04</v>
      </c>
      <c r="L157" s="25">
        <v>188648</v>
      </c>
    </row>
    <row r="158" spans="1:12" ht="31.2" x14ac:dyDescent="0.3">
      <c r="A158" s="3" t="s">
        <v>12</v>
      </c>
      <c r="B158" s="6" t="s">
        <v>101</v>
      </c>
      <c r="C158" s="10">
        <v>38.5</v>
      </c>
      <c r="D158" s="21">
        <v>11.703999999999999</v>
      </c>
      <c r="E158" s="13">
        <v>50</v>
      </c>
      <c r="F158" s="23">
        <v>15.2</v>
      </c>
      <c r="G158" s="15">
        <v>7.6</v>
      </c>
      <c r="H158" s="19">
        <v>30.4</v>
      </c>
      <c r="I158" s="23">
        <v>26</v>
      </c>
      <c r="J158">
        <v>87838.13</v>
      </c>
      <c r="K158">
        <v>28518.87</v>
      </c>
      <c r="L158" s="25">
        <v>116357</v>
      </c>
    </row>
    <row r="159" spans="1:12" ht="31.2" x14ac:dyDescent="0.3">
      <c r="A159" s="3" t="s">
        <v>6</v>
      </c>
      <c r="B159" s="6" t="s">
        <v>101</v>
      </c>
      <c r="C159" s="10">
        <v>28.3</v>
      </c>
      <c r="D159" s="21">
        <v>36.224000000000004</v>
      </c>
      <c r="E159" s="13">
        <v>38.1</v>
      </c>
      <c r="F159" s="23">
        <v>48.768000000000001</v>
      </c>
      <c r="G159" s="15">
        <v>32</v>
      </c>
      <c r="H159" s="19">
        <v>128</v>
      </c>
      <c r="I159" s="23">
        <v>113</v>
      </c>
      <c r="J159">
        <v>271859.56</v>
      </c>
      <c r="K159">
        <v>91500.44</v>
      </c>
      <c r="L159" s="25">
        <v>363360</v>
      </c>
    </row>
    <row r="160" spans="1:12" ht="31.2" x14ac:dyDescent="0.3">
      <c r="A160" s="3" t="s">
        <v>32</v>
      </c>
      <c r="B160" s="6" t="s">
        <v>101</v>
      </c>
      <c r="C160" s="10">
        <v>13.3</v>
      </c>
      <c r="D160" s="21">
        <v>4.3624000000000001</v>
      </c>
      <c r="E160" s="13">
        <v>20</v>
      </c>
      <c r="F160" s="23">
        <v>6.56</v>
      </c>
      <c r="G160" s="15">
        <v>8.1999999999999993</v>
      </c>
      <c r="H160" s="19">
        <v>32.799999999999997</v>
      </c>
      <c r="I160" s="23">
        <v>30</v>
      </c>
      <c r="J160">
        <v>32739.8</v>
      </c>
      <c r="K160">
        <v>12308.2</v>
      </c>
      <c r="L160" s="25">
        <v>45048</v>
      </c>
    </row>
    <row r="161" spans="1:12" ht="31.2" x14ac:dyDescent="0.3">
      <c r="A161" s="3" t="s">
        <v>14</v>
      </c>
      <c r="B161" s="6" t="s">
        <v>101</v>
      </c>
      <c r="C161" s="10">
        <v>30</v>
      </c>
      <c r="D161" s="21">
        <v>16.8</v>
      </c>
      <c r="E161" s="13">
        <v>32.5</v>
      </c>
      <c r="F161" s="23">
        <v>18.2</v>
      </c>
      <c r="G161" s="15">
        <v>14</v>
      </c>
      <c r="H161" s="19">
        <v>56</v>
      </c>
      <c r="I161" s="23">
        <v>40</v>
      </c>
      <c r="J161">
        <v>126083.41</v>
      </c>
      <c r="K161">
        <v>34147.589999999997</v>
      </c>
      <c r="L161" s="25">
        <v>160231</v>
      </c>
    </row>
    <row r="162" spans="1:12" ht="31.2" x14ac:dyDescent="0.3">
      <c r="A162" s="3" t="s">
        <v>15</v>
      </c>
      <c r="B162" s="6" t="s">
        <v>101</v>
      </c>
      <c r="C162" s="10">
        <v>26.7</v>
      </c>
      <c r="D162" s="21">
        <v>15.52872</v>
      </c>
      <c r="E162" s="13">
        <v>44.4</v>
      </c>
      <c r="F162" s="23">
        <v>25.823039999999999</v>
      </c>
      <c r="G162" s="15">
        <v>14.54</v>
      </c>
      <c r="H162" s="19">
        <v>58.16</v>
      </c>
      <c r="I162" s="23">
        <v>45</v>
      </c>
      <c r="J162">
        <v>116542.67</v>
      </c>
      <c r="K162">
        <v>48450.33</v>
      </c>
      <c r="L162" s="25">
        <v>164993</v>
      </c>
    </row>
    <row r="163" spans="1:12" ht="31.2" x14ac:dyDescent="0.3">
      <c r="A163" s="3" t="s">
        <v>39</v>
      </c>
      <c r="B163" s="6" t="s">
        <v>101</v>
      </c>
      <c r="C163" s="10">
        <v>24.3</v>
      </c>
      <c r="D163" s="21">
        <v>38.257919999999999</v>
      </c>
      <c r="E163" s="13">
        <v>25.7</v>
      </c>
      <c r="F163" s="23">
        <v>40.46208</v>
      </c>
      <c r="G163" s="15">
        <v>39.36</v>
      </c>
      <c r="H163" s="19">
        <v>157.44</v>
      </c>
      <c r="I163" s="23">
        <v>144</v>
      </c>
      <c r="J163">
        <v>287124.37</v>
      </c>
      <c r="K163">
        <v>75916.63</v>
      </c>
      <c r="L163" s="25">
        <v>363041</v>
      </c>
    </row>
    <row r="164" spans="1:12" ht="31.2" x14ac:dyDescent="0.3">
      <c r="A164" s="3" t="s">
        <v>18</v>
      </c>
      <c r="B164" s="6" t="s">
        <v>102</v>
      </c>
      <c r="C164" s="10">
        <v>4.5999999999999996</v>
      </c>
      <c r="D164" s="21">
        <v>3.4039999999999999</v>
      </c>
      <c r="E164" s="13">
        <v>44.6</v>
      </c>
      <c r="F164" s="23">
        <v>33.003999999999998</v>
      </c>
      <c r="G164" s="15">
        <v>18.5</v>
      </c>
      <c r="H164" s="19">
        <v>74</v>
      </c>
      <c r="I164" s="23">
        <v>65</v>
      </c>
      <c r="J164">
        <v>25546.79</v>
      </c>
      <c r="K164">
        <v>61923.21</v>
      </c>
      <c r="L164" s="25">
        <v>87470</v>
      </c>
    </row>
    <row r="165" spans="1:12" ht="31.2" x14ac:dyDescent="0.3">
      <c r="A165" s="3" t="s">
        <v>22</v>
      </c>
      <c r="B165" s="6" t="s">
        <v>102</v>
      </c>
      <c r="C165" s="10">
        <v>20.399999999999999</v>
      </c>
      <c r="D165" s="21">
        <v>20.767199999999999</v>
      </c>
      <c r="E165" s="13">
        <v>41.7</v>
      </c>
      <c r="F165" s="23">
        <v>42.450600000000001</v>
      </c>
      <c r="G165" s="15">
        <v>25.45</v>
      </c>
      <c r="H165" s="19">
        <v>101.8</v>
      </c>
      <c r="I165" s="23">
        <v>103</v>
      </c>
      <c r="J165">
        <v>155856.66</v>
      </c>
      <c r="K165">
        <v>79647.34</v>
      </c>
      <c r="L165" s="25">
        <v>235504</v>
      </c>
    </row>
    <row r="166" spans="1:12" ht="31.2" x14ac:dyDescent="0.3">
      <c r="A166" s="3" t="s">
        <v>12</v>
      </c>
      <c r="B166" s="6" t="s">
        <v>102</v>
      </c>
      <c r="C166" s="10">
        <v>21.7</v>
      </c>
      <c r="D166" s="21">
        <v>28.730800000000002</v>
      </c>
      <c r="E166" s="13">
        <v>50.4</v>
      </c>
      <c r="F166" s="23">
        <v>66.729600000000005</v>
      </c>
      <c r="G166" s="15">
        <v>33.1</v>
      </c>
      <c r="H166" s="19">
        <v>132.4</v>
      </c>
      <c r="I166" s="23">
        <v>129</v>
      </c>
      <c r="J166">
        <v>215623.35</v>
      </c>
      <c r="K166">
        <v>125200.65</v>
      </c>
      <c r="L166" s="25">
        <v>340824</v>
      </c>
    </row>
    <row r="167" spans="1:12" ht="31.2" x14ac:dyDescent="0.3">
      <c r="A167" s="3" t="s">
        <v>13</v>
      </c>
      <c r="B167" s="6" t="s">
        <v>102</v>
      </c>
      <c r="C167" s="10">
        <v>23.9</v>
      </c>
      <c r="D167" s="21">
        <v>29.7316</v>
      </c>
      <c r="E167" s="13">
        <v>44.9</v>
      </c>
      <c r="F167" s="23">
        <v>55.855600000000003</v>
      </c>
      <c r="G167" s="15">
        <v>31.1</v>
      </c>
      <c r="H167" s="19">
        <v>124.4</v>
      </c>
      <c r="I167" s="23">
        <v>109</v>
      </c>
      <c r="J167">
        <v>223134.48</v>
      </c>
      <c r="K167">
        <v>104798.52</v>
      </c>
      <c r="L167" s="25">
        <v>327933</v>
      </c>
    </row>
    <row r="168" spans="1:12" ht="31.2" x14ac:dyDescent="0.3">
      <c r="A168" s="3" t="s">
        <v>6</v>
      </c>
      <c r="B168" s="6" t="s">
        <v>102</v>
      </c>
      <c r="C168" s="10">
        <v>34.9</v>
      </c>
      <c r="D168" s="21">
        <v>134.75587999999999</v>
      </c>
      <c r="E168" s="13">
        <v>42.3</v>
      </c>
      <c r="F168" s="23">
        <v>163.32875999999999</v>
      </c>
      <c r="G168" s="15">
        <v>96.53</v>
      </c>
      <c r="H168" s="19">
        <v>386.12</v>
      </c>
      <c r="I168" s="23">
        <v>338</v>
      </c>
      <c r="J168">
        <v>1011337.15</v>
      </c>
      <c r="K168">
        <v>306443.84999999998</v>
      </c>
      <c r="L168" s="25">
        <v>1317781</v>
      </c>
    </row>
    <row r="169" spans="1:12" ht="46.8" x14ac:dyDescent="0.3">
      <c r="A169" s="3" t="s">
        <v>31</v>
      </c>
      <c r="B169" s="6" t="s">
        <v>102</v>
      </c>
      <c r="C169" s="10">
        <v>25</v>
      </c>
      <c r="D169" s="21">
        <v>10.6</v>
      </c>
      <c r="E169" s="13">
        <v>45</v>
      </c>
      <c r="F169" s="23">
        <v>19.079999999999998</v>
      </c>
      <c r="G169" s="15">
        <v>10.6</v>
      </c>
      <c r="H169" s="19">
        <v>42.4</v>
      </c>
      <c r="I169" s="23">
        <v>40</v>
      </c>
      <c r="J169">
        <v>79552.41</v>
      </c>
      <c r="K169">
        <v>35798.589999999997</v>
      </c>
      <c r="L169" s="25">
        <v>115351</v>
      </c>
    </row>
    <row r="170" spans="1:12" ht="31.2" x14ac:dyDescent="0.3">
      <c r="A170" s="3" t="s">
        <v>17</v>
      </c>
      <c r="B170" s="6" t="s">
        <v>103</v>
      </c>
      <c r="C170" s="10">
        <v>13</v>
      </c>
      <c r="D170" s="21">
        <v>8.7360000000000007</v>
      </c>
      <c r="E170" s="13">
        <v>42.6</v>
      </c>
      <c r="F170" s="23">
        <v>28.627200000000002</v>
      </c>
      <c r="G170" s="15">
        <v>16.8</v>
      </c>
      <c r="H170" s="19">
        <v>67.2</v>
      </c>
      <c r="I170" s="23">
        <v>54</v>
      </c>
      <c r="J170">
        <v>65563.42</v>
      </c>
      <c r="K170">
        <v>53711.58</v>
      </c>
      <c r="L170" s="25">
        <v>119275</v>
      </c>
    </row>
    <row r="171" spans="1:12" ht="31.2" x14ac:dyDescent="0.3">
      <c r="A171" s="3" t="s">
        <v>66</v>
      </c>
      <c r="B171" s="6" t="s">
        <v>103</v>
      </c>
      <c r="C171" s="10">
        <v>22.9</v>
      </c>
      <c r="D171" s="21">
        <v>19.2818</v>
      </c>
      <c r="E171" s="13">
        <v>46.8</v>
      </c>
      <c r="F171" s="23">
        <v>39.4056</v>
      </c>
      <c r="G171" s="15">
        <v>21.05</v>
      </c>
      <c r="H171" s="19">
        <v>84.2</v>
      </c>
      <c r="I171" s="23">
        <v>109</v>
      </c>
      <c r="J171">
        <v>144708.81</v>
      </c>
      <c r="K171">
        <v>73934.19</v>
      </c>
      <c r="L171" s="25">
        <v>218643</v>
      </c>
    </row>
    <row r="172" spans="1:12" ht="31.2" x14ac:dyDescent="0.3">
      <c r="A172" s="3" t="s">
        <v>20</v>
      </c>
      <c r="B172" s="6" t="s">
        <v>103</v>
      </c>
      <c r="C172" s="10">
        <v>33.299999999999997</v>
      </c>
      <c r="D172" s="21">
        <v>11.988</v>
      </c>
      <c r="E172" s="13">
        <v>33.4</v>
      </c>
      <c r="F172" s="23">
        <v>12.023999999999999</v>
      </c>
      <c r="G172" s="15">
        <v>9</v>
      </c>
      <c r="H172" s="19">
        <v>36</v>
      </c>
      <c r="I172" s="23">
        <v>24</v>
      </c>
      <c r="J172">
        <v>89969.16</v>
      </c>
      <c r="K172">
        <v>22559.84</v>
      </c>
      <c r="L172" s="25">
        <v>112529</v>
      </c>
    </row>
    <row r="173" spans="1:12" ht="31.2" x14ac:dyDescent="0.3">
      <c r="A173" s="3" t="s">
        <v>22</v>
      </c>
      <c r="B173" s="6" t="s">
        <v>103</v>
      </c>
      <c r="C173" s="10">
        <v>23.2</v>
      </c>
      <c r="D173" s="21">
        <v>31.273600000000002</v>
      </c>
      <c r="E173" s="13">
        <v>47.5</v>
      </c>
      <c r="F173" s="23">
        <v>64.03</v>
      </c>
      <c r="G173" s="15">
        <v>33.700000000000003</v>
      </c>
      <c r="H173" s="19">
        <v>134.80000000000001</v>
      </c>
      <c r="I173" s="23">
        <v>99</v>
      </c>
      <c r="J173">
        <v>234707.27</v>
      </c>
      <c r="K173">
        <v>120135.73</v>
      </c>
      <c r="L173" s="25">
        <v>354843</v>
      </c>
    </row>
    <row r="174" spans="1:12" ht="31.2" x14ac:dyDescent="0.3">
      <c r="A174" s="3" t="s">
        <v>12</v>
      </c>
      <c r="B174" s="6" t="s">
        <v>103</v>
      </c>
      <c r="C174" s="10">
        <v>32.5</v>
      </c>
      <c r="D174" s="21">
        <v>48.360000000000007</v>
      </c>
      <c r="E174" s="13">
        <v>47.2</v>
      </c>
      <c r="F174" s="23">
        <v>70.23360000000001</v>
      </c>
      <c r="G174" s="15">
        <v>37.200000000000003</v>
      </c>
      <c r="H174" s="19">
        <v>148.80000000000001</v>
      </c>
      <c r="I174" s="23">
        <v>123</v>
      </c>
      <c r="J174">
        <v>362939.9</v>
      </c>
      <c r="K174">
        <v>131775.1</v>
      </c>
      <c r="L174" s="25">
        <v>494715</v>
      </c>
    </row>
    <row r="175" spans="1:12" ht="31.2" x14ac:dyDescent="0.3">
      <c r="A175" s="3" t="s">
        <v>21</v>
      </c>
      <c r="B175" s="6" t="s">
        <v>103</v>
      </c>
      <c r="C175" s="10">
        <v>26.3</v>
      </c>
      <c r="D175" s="21">
        <v>13.0448</v>
      </c>
      <c r="E175" s="13">
        <v>50</v>
      </c>
      <c r="F175" s="23">
        <v>24.8</v>
      </c>
      <c r="G175" s="15">
        <v>12.4</v>
      </c>
      <c r="H175" s="19">
        <v>49.6</v>
      </c>
      <c r="I175" s="23">
        <v>38</v>
      </c>
      <c r="J175">
        <v>97900.39</v>
      </c>
      <c r="K175">
        <v>46530.61</v>
      </c>
      <c r="L175" s="25">
        <v>144431</v>
      </c>
    </row>
    <row r="176" spans="1:12" ht="46.8" x14ac:dyDescent="0.3">
      <c r="A176" s="3" t="s">
        <v>53</v>
      </c>
      <c r="B176" s="7" t="s">
        <v>104</v>
      </c>
      <c r="C176" s="10">
        <v>1.8</v>
      </c>
      <c r="D176" s="21">
        <v>0.95040000000000002</v>
      </c>
      <c r="E176" s="13">
        <v>52.7</v>
      </c>
      <c r="F176" s="23">
        <v>27.825600000000001</v>
      </c>
      <c r="G176" s="15">
        <v>13.2</v>
      </c>
      <c r="H176" s="19">
        <v>52.8</v>
      </c>
      <c r="I176" s="23">
        <v>55</v>
      </c>
      <c r="J176">
        <v>7132.69</v>
      </c>
      <c r="K176">
        <v>52207.31</v>
      </c>
      <c r="L176" s="25">
        <v>59340</v>
      </c>
    </row>
    <row r="177" spans="1:12" ht="31.2" x14ac:dyDescent="0.3">
      <c r="A177" s="3" t="s">
        <v>54</v>
      </c>
      <c r="B177" s="7" t="s">
        <v>104</v>
      </c>
      <c r="C177" s="10">
        <v>19</v>
      </c>
      <c r="D177" s="21">
        <v>3.8</v>
      </c>
      <c r="E177" s="13">
        <v>38.1</v>
      </c>
      <c r="F177" s="23">
        <v>7.62</v>
      </c>
      <c r="G177" s="15">
        <v>5</v>
      </c>
      <c r="H177" s="19">
        <v>20</v>
      </c>
      <c r="I177" s="23">
        <v>21</v>
      </c>
      <c r="J177">
        <v>28518.98</v>
      </c>
      <c r="K177">
        <v>14297.02</v>
      </c>
      <c r="L177" s="25">
        <v>42816</v>
      </c>
    </row>
    <row r="178" spans="1:12" ht="31.2" x14ac:dyDescent="0.3">
      <c r="A178" s="3" t="s">
        <v>61</v>
      </c>
      <c r="B178" s="7" t="s">
        <v>104</v>
      </c>
      <c r="C178" s="10">
        <v>15.4</v>
      </c>
      <c r="D178" s="21">
        <v>6.7759999999999998</v>
      </c>
      <c r="E178" s="13">
        <v>41</v>
      </c>
      <c r="F178" s="23">
        <v>18.04</v>
      </c>
      <c r="G178" s="15">
        <v>11</v>
      </c>
      <c r="H178" s="19">
        <v>44</v>
      </c>
      <c r="I178" s="23">
        <v>39</v>
      </c>
      <c r="J178">
        <v>50853.62</v>
      </c>
      <c r="K178">
        <v>33847.379999999997</v>
      </c>
      <c r="L178" s="25">
        <v>84701</v>
      </c>
    </row>
    <row r="179" spans="1:12" ht="31.2" x14ac:dyDescent="0.3">
      <c r="A179" s="3" t="s">
        <v>55</v>
      </c>
      <c r="B179" s="7" t="s">
        <v>104</v>
      </c>
      <c r="C179" s="10">
        <v>10.9</v>
      </c>
      <c r="D179" s="21">
        <v>5.7115999999999998</v>
      </c>
      <c r="E179" s="13">
        <v>38.200000000000003</v>
      </c>
      <c r="F179" s="23">
        <v>20.0168</v>
      </c>
      <c r="G179" s="15">
        <v>13.1</v>
      </c>
      <c r="H179" s="19">
        <v>52.4</v>
      </c>
      <c r="I179" s="23">
        <v>55</v>
      </c>
      <c r="J179">
        <v>42865.52</v>
      </c>
      <c r="K179">
        <v>37556.480000000003</v>
      </c>
      <c r="L179" s="25">
        <v>80422</v>
      </c>
    </row>
    <row r="180" spans="1:12" ht="31.2" x14ac:dyDescent="0.3">
      <c r="A180" s="3" t="s">
        <v>63</v>
      </c>
      <c r="B180" s="7" t="s">
        <v>104</v>
      </c>
      <c r="C180" s="10">
        <v>20</v>
      </c>
      <c r="D180" s="21">
        <v>4</v>
      </c>
      <c r="E180" s="13">
        <v>30</v>
      </c>
      <c r="F180" s="23">
        <v>6</v>
      </c>
      <c r="G180" s="15">
        <v>5</v>
      </c>
      <c r="H180" s="19">
        <v>20</v>
      </c>
      <c r="I180" s="23">
        <v>20</v>
      </c>
      <c r="J180">
        <v>30019.64</v>
      </c>
      <c r="K180">
        <v>11257.36</v>
      </c>
      <c r="L180" s="25">
        <v>41277</v>
      </c>
    </row>
    <row r="181" spans="1:12" ht="31.2" x14ac:dyDescent="0.3">
      <c r="A181" s="3" t="s">
        <v>56</v>
      </c>
      <c r="B181" s="7" t="s">
        <v>104</v>
      </c>
      <c r="C181" s="10">
        <v>35.6</v>
      </c>
      <c r="D181" s="21">
        <v>49.128000000000007</v>
      </c>
      <c r="E181" s="13">
        <v>47</v>
      </c>
      <c r="F181" s="23">
        <v>64.86</v>
      </c>
      <c r="G181" s="15">
        <v>34.5</v>
      </c>
      <c r="H181" s="19">
        <v>138</v>
      </c>
      <c r="I181" s="23">
        <v>131</v>
      </c>
      <c r="J181">
        <v>368703.22</v>
      </c>
      <c r="K181">
        <v>121692.78</v>
      </c>
      <c r="L181" s="25">
        <v>490396</v>
      </c>
    </row>
    <row r="182" spans="1:12" ht="31.2" x14ac:dyDescent="0.3">
      <c r="A182" s="3" t="s">
        <v>12</v>
      </c>
      <c r="B182" s="6" t="s">
        <v>105</v>
      </c>
      <c r="C182" s="10">
        <v>32.9</v>
      </c>
      <c r="D182" s="21">
        <v>26.319999999999997</v>
      </c>
      <c r="E182" s="13">
        <v>40.799999999999997</v>
      </c>
      <c r="F182" s="23">
        <v>32.64</v>
      </c>
      <c r="G182" s="15">
        <v>20</v>
      </c>
      <c r="H182" s="19">
        <v>80</v>
      </c>
      <c r="I182" s="23">
        <v>76</v>
      </c>
      <c r="J182">
        <v>197530.53</v>
      </c>
      <c r="K182">
        <v>61240.47</v>
      </c>
      <c r="L182" s="25">
        <v>258771</v>
      </c>
    </row>
    <row r="183" spans="1:12" ht="31.2" x14ac:dyDescent="0.3">
      <c r="A183" s="3" t="s">
        <v>13</v>
      </c>
      <c r="B183" s="6" t="s">
        <v>105</v>
      </c>
      <c r="C183" s="10">
        <v>32</v>
      </c>
      <c r="D183" s="21">
        <v>19.2</v>
      </c>
      <c r="E183" s="13">
        <v>40</v>
      </c>
      <c r="F183" s="23">
        <v>24</v>
      </c>
      <c r="G183" s="15">
        <v>15</v>
      </c>
      <c r="H183" s="19">
        <v>60</v>
      </c>
      <c r="I183" s="23">
        <v>50</v>
      </c>
      <c r="J183">
        <v>144095.24</v>
      </c>
      <c r="K183">
        <v>45029.760000000002</v>
      </c>
      <c r="L183" s="25">
        <v>189125</v>
      </c>
    </row>
    <row r="184" spans="1:12" ht="31.2" x14ac:dyDescent="0.3">
      <c r="A184" s="3" t="s">
        <v>6</v>
      </c>
      <c r="B184" s="6" t="s">
        <v>105</v>
      </c>
      <c r="C184" s="10">
        <v>38.799999999999997</v>
      </c>
      <c r="D184" s="21">
        <v>59.751999999999995</v>
      </c>
      <c r="E184" s="13">
        <v>43.9</v>
      </c>
      <c r="F184" s="23">
        <v>67.605999999999995</v>
      </c>
      <c r="G184" s="15">
        <v>38.5</v>
      </c>
      <c r="H184" s="19">
        <v>154</v>
      </c>
      <c r="I184" s="23">
        <v>139</v>
      </c>
      <c r="J184">
        <v>448436.02</v>
      </c>
      <c r="K184">
        <v>126844.98</v>
      </c>
      <c r="L184" s="25">
        <v>575281</v>
      </c>
    </row>
    <row r="185" spans="1:12" ht="31.2" x14ac:dyDescent="0.3">
      <c r="A185" s="3" t="s">
        <v>30</v>
      </c>
      <c r="B185" s="6" t="s">
        <v>105</v>
      </c>
      <c r="C185" s="10">
        <v>35.299999999999997</v>
      </c>
      <c r="D185" s="21">
        <v>20.050399999999996</v>
      </c>
      <c r="E185" s="13">
        <v>43.1</v>
      </c>
      <c r="F185" s="23">
        <v>24.480799999999999</v>
      </c>
      <c r="G185" s="15">
        <v>14.2</v>
      </c>
      <c r="H185" s="19">
        <v>56.8</v>
      </c>
      <c r="I185" s="23">
        <v>51</v>
      </c>
      <c r="J185">
        <v>150477.22</v>
      </c>
      <c r="K185">
        <v>45931.78</v>
      </c>
      <c r="L185" s="25">
        <v>196409</v>
      </c>
    </row>
    <row r="186" spans="1:12" ht="31.2" x14ac:dyDescent="0.3">
      <c r="A186" s="3" t="s">
        <v>15</v>
      </c>
      <c r="B186" s="6" t="s">
        <v>105</v>
      </c>
      <c r="C186" s="10">
        <v>22.1</v>
      </c>
      <c r="D186" s="21">
        <v>16.795999999999999</v>
      </c>
      <c r="E186" s="13">
        <v>44.1</v>
      </c>
      <c r="F186" s="23">
        <v>33.515999999999998</v>
      </c>
      <c r="G186" s="15">
        <v>19</v>
      </c>
      <c r="H186" s="19">
        <v>76</v>
      </c>
      <c r="I186" s="23">
        <v>68</v>
      </c>
      <c r="J186">
        <v>126053.06</v>
      </c>
      <c r="K186">
        <v>62883.94</v>
      </c>
      <c r="L186" s="25">
        <v>188937</v>
      </c>
    </row>
    <row r="187" spans="1:12" ht="31.2" x14ac:dyDescent="0.3">
      <c r="A187" s="3" t="s">
        <v>67</v>
      </c>
      <c r="B187" s="6" t="s">
        <v>105</v>
      </c>
      <c r="C187" s="10">
        <v>16.7</v>
      </c>
      <c r="D187" s="21">
        <v>8.283199999999999</v>
      </c>
      <c r="E187" s="13">
        <v>39.6</v>
      </c>
      <c r="F187" s="23">
        <v>19.6416</v>
      </c>
      <c r="G187" s="15">
        <v>12.4</v>
      </c>
      <c r="H187" s="19">
        <v>49.6</v>
      </c>
      <c r="I187" s="23">
        <v>48</v>
      </c>
      <c r="J187">
        <v>62164.81</v>
      </c>
      <c r="K187">
        <v>36852.19</v>
      </c>
      <c r="L187" s="25">
        <v>99017</v>
      </c>
    </row>
    <row r="188" spans="1:12" ht="31.2" x14ac:dyDescent="0.3">
      <c r="A188" s="3" t="s">
        <v>57</v>
      </c>
      <c r="B188" s="7" t="s">
        <v>106</v>
      </c>
      <c r="C188" s="10">
        <v>25.7</v>
      </c>
      <c r="D188" s="21">
        <v>12.336</v>
      </c>
      <c r="E188" s="13">
        <v>57.2</v>
      </c>
      <c r="F188" s="23">
        <v>27.456000000000003</v>
      </c>
      <c r="G188" s="15">
        <v>12</v>
      </c>
      <c r="H188" s="19">
        <v>48</v>
      </c>
      <c r="I188" s="23">
        <v>35</v>
      </c>
      <c r="J188">
        <v>92581.04</v>
      </c>
      <c r="K188">
        <v>51513.96</v>
      </c>
      <c r="L188" s="25">
        <v>144095</v>
      </c>
    </row>
    <row r="189" spans="1:12" ht="46.8" x14ac:dyDescent="0.3">
      <c r="A189" s="3" t="s">
        <v>68</v>
      </c>
      <c r="B189" s="7" t="s">
        <v>106</v>
      </c>
      <c r="C189" s="10">
        <v>0</v>
      </c>
      <c r="D189" s="21">
        <v>0</v>
      </c>
      <c r="E189" s="13">
        <v>6.7</v>
      </c>
      <c r="F189" s="23">
        <v>1.2864</v>
      </c>
      <c r="G189" s="15">
        <v>4.8</v>
      </c>
      <c r="H189" s="19">
        <v>19.2</v>
      </c>
      <c r="I189" s="23">
        <v>15</v>
      </c>
      <c r="J189">
        <v>0</v>
      </c>
      <c r="K189">
        <v>2414</v>
      </c>
      <c r="L189" s="25">
        <v>2414</v>
      </c>
    </row>
    <row r="190" spans="1:12" ht="31.2" x14ac:dyDescent="0.3">
      <c r="A190" s="3" t="s">
        <v>51</v>
      </c>
      <c r="B190" s="7" t="s">
        <v>106</v>
      </c>
      <c r="C190" s="10">
        <v>33.299999999999997</v>
      </c>
      <c r="D190" s="21">
        <v>13.985999999999999</v>
      </c>
      <c r="E190" s="13">
        <v>39.4</v>
      </c>
      <c r="F190" s="23">
        <v>16.547999999999998</v>
      </c>
      <c r="G190" s="15">
        <v>10.5</v>
      </c>
      <c r="H190" s="19">
        <v>42</v>
      </c>
      <c r="I190" s="23">
        <v>33</v>
      </c>
      <c r="J190">
        <v>104964.07</v>
      </c>
      <c r="K190">
        <v>31047.93</v>
      </c>
      <c r="L190" s="25">
        <v>136012</v>
      </c>
    </row>
    <row r="191" spans="1:12" ht="31.2" x14ac:dyDescent="0.3">
      <c r="A191" s="3" t="s">
        <v>52</v>
      </c>
      <c r="B191" s="7" t="s">
        <v>106</v>
      </c>
      <c r="C191" s="10">
        <v>37.799999999999997</v>
      </c>
      <c r="D191" s="21">
        <v>28.727999999999994</v>
      </c>
      <c r="E191" s="13">
        <v>55.4</v>
      </c>
      <c r="F191" s="23">
        <v>42.103999999999992</v>
      </c>
      <c r="G191" s="15">
        <v>19</v>
      </c>
      <c r="H191" s="19">
        <v>76</v>
      </c>
      <c r="I191" s="23">
        <v>74</v>
      </c>
      <c r="J191">
        <v>215602.71</v>
      </c>
      <c r="K191">
        <v>78997.289999999994</v>
      </c>
      <c r="L191" s="25">
        <v>294600</v>
      </c>
    </row>
    <row r="192" spans="1:12" ht="46.8" x14ac:dyDescent="0.3">
      <c r="A192" s="3" t="s">
        <v>53</v>
      </c>
      <c r="B192" s="7" t="s">
        <v>106</v>
      </c>
      <c r="C192" s="10">
        <v>5</v>
      </c>
      <c r="D192" s="21">
        <v>1.2000000000000002</v>
      </c>
      <c r="E192" s="13">
        <v>35</v>
      </c>
      <c r="F192" s="23">
        <v>8.3999999999999986</v>
      </c>
      <c r="G192" s="15">
        <v>6</v>
      </c>
      <c r="H192" s="19">
        <v>24</v>
      </c>
      <c r="I192" s="23">
        <v>20</v>
      </c>
      <c r="J192">
        <v>9005.82</v>
      </c>
      <c r="K192">
        <v>15760.18</v>
      </c>
      <c r="L192" s="25">
        <v>24766</v>
      </c>
    </row>
    <row r="193" spans="1:12" ht="31.2" x14ac:dyDescent="0.3">
      <c r="A193" s="3" t="s">
        <v>56</v>
      </c>
      <c r="B193" s="7" t="s">
        <v>106</v>
      </c>
      <c r="C193" s="10">
        <v>17.2</v>
      </c>
      <c r="D193" s="21">
        <v>12.590399999999999</v>
      </c>
      <c r="E193" s="13">
        <v>54.7</v>
      </c>
      <c r="F193" s="23">
        <v>40.040400000000005</v>
      </c>
      <c r="G193" s="15">
        <v>18.3</v>
      </c>
      <c r="H193" s="19">
        <v>73.2</v>
      </c>
      <c r="I193" s="23">
        <v>64</v>
      </c>
      <c r="J193">
        <v>94490.53</v>
      </c>
      <c r="K193">
        <v>75125.47</v>
      </c>
      <c r="L193" s="25">
        <v>169616</v>
      </c>
    </row>
    <row r="194" spans="1:12" ht="31.2" x14ac:dyDescent="0.3">
      <c r="A194" s="3" t="s">
        <v>12</v>
      </c>
      <c r="B194" s="6" t="s">
        <v>107</v>
      </c>
      <c r="C194" s="10">
        <v>52.9</v>
      </c>
      <c r="D194" s="21">
        <v>19.044</v>
      </c>
      <c r="E194" s="13">
        <v>14.7</v>
      </c>
      <c r="F194" s="23">
        <v>5.2919999999999998</v>
      </c>
      <c r="G194" s="15">
        <v>9</v>
      </c>
      <c r="H194" s="19">
        <v>36</v>
      </c>
      <c r="I194" s="23">
        <v>34</v>
      </c>
      <c r="J194">
        <v>142923.97</v>
      </c>
      <c r="K194">
        <v>9929.0300000000007</v>
      </c>
      <c r="L194" s="25">
        <v>152853</v>
      </c>
    </row>
    <row r="195" spans="1:12" ht="31.2" x14ac:dyDescent="0.3">
      <c r="A195" s="3" t="s">
        <v>13</v>
      </c>
      <c r="B195" s="6" t="s">
        <v>107</v>
      </c>
      <c r="C195" s="10">
        <v>28.1</v>
      </c>
      <c r="D195" s="21">
        <v>9.6664000000000012</v>
      </c>
      <c r="E195" s="13">
        <v>37.5</v>
      </c>
      <c r="F195" s="23">
        <v>12.899999999999999</v>
      </c>
      <c r="G195" s="15">
        <v>8.6</v>
      </c>
      <c r="H195" s="19">
        <v>34.4</v>
      </c>
      <c r="I195" s="23">
        <v>32</v>
      </c>
      <c r="J195">
        <v>72545.61</v>
      </c>
      <c r="K195">
        <v>24203.39</v>
      </c>
      <c r="L195" s="25">
        <v>96749</v>
      </c>
    </row>
    <row r="196" spans="1:12" ht="31.2" x14ac:dyDescent="0.3">
      <c r="A196" s="3" t="s">
        <v>6</v>
      </c>
      <c r="B196" s="6" t="s">
        <v>107</v>
      </c>
      <c r="C196" s="10">
        <v>20.399999999999999</v>
      </c>
      <c r="D196" s="21">
        <v>19.910399999999999</v>
      </c>
      <c r="E196" s="13">
        <v>49.5</v>
      </c>
      <c r="F196" s="23">
        <v>48.311999999999998</v>
      </c>
      <c r="G196" s="15">
        <v>24.4</v>
      </c>
      <c r="H196" s="19">
        <v>97.6</v>
      </c>
      <c r="I196" s="23">
        <v>93</v>
      </c>
      <c r="J196">
        <v>149426.97</v>
      </c>
      <c r="K196">
        <v>90645.03</v>
      </c>
      <c r="L196" s="25">
        <v>240072</v>
      </c>
    </row>
    <row r="197" spans="1:12" ht="31.2" x14ac:dyDescent="0.3">
      <c r="A197" s="3" t="s">
        <v>28</v>
      </c>
      <c r="B197" s="6" t="s">
        <v>107</v>
      </c>
      <c r="C197" s="10">
        <v>9.1</v>
      </c>
      <c r="D197" s="21">
        <v>2.1840000000000002</v>
      </c>
      <c r="E197" s="13">
        <v>45.4</v>
      </c>
      <c r="F197" s="23">
        <v>10.895999999999999</v>
      </c>
      <c r="G197" s="15">
        <v>6</v>
      </c>
      <c r="H197" s="19">
        <v>24</v>
      </c>
      <c r="I197" s="23">
        <v>22</v>
      </c>
      <c r="J197">
        <v>16390.68</v>
      </c>
      <c r="K197">
        <v>20443.32</v>
      </c>
      <c r="L197" s="25">
        <v>36834</v>
      </c>
    </row>
    <row r="198" spans="1:12" ht="31.2" x14ac:dyDescent="0.3">
      <c r="A198" s="3" t="s">
        <v>32</v>
      </c>
      <c r="B198" s="6" t="s">
        <v>107</v>
      </c>
      <c r="C198" s="10">
        <v>12.5</v>
      </c>
      <c r="D198" s="21">
        <v>5.55</v>
      </c>
      <c r="E198" s="13">
        <v>27.1</v>
      </c>
      <c r="F198" s="23">
        <v>12.032400000000001</v>
      </c>
      <c r="G198" s="15">
        <v>11.1</v>
      </c>
      <c r="H198" s="19">
        <v>44.4</v>
      </c>
      <c r="I198" s="23">
        <v>48</v>
      </c>
      <c r="J198">
        <v>41652.400000000001</v>
      </c>
      <c r="K198">
        <v>22575.599999999999</v>
      </c>
      <c r="L198" s="25">
        <v>64228</v>
      </c>
    </row>
    <row r="199" spans="1:12" ht="31.2" x14ac:dyDescent="0.3">
      <c r="A199" s="3" t="s">
        <v>30</v>
      </c>
      <c r="B199" s="6" t="s">
        <v>107</v>
      </c>
      <c r="C199" s="10">
        <v>34.799999999999997</v>
      </c>
      <c r="D199" s="21">
        <v>34.521599999999999</v>
      </c>
      <c r="E199" s="13">
        <v>42.4</v>
      </c>
      <c r="F199" s="23">
        <v>42.0608</v>
      </c>
      <c r="G199" s="15">
        <v>24.8</v>
      </c>
      <c r="H199" s="19">
        <v>99.2</v>
      </c>
      <c r="I199" s="23">
        <v>92</v>
      </c>
      <c r="J199">
        <v>259082.93</v>
      </c>
      <c r="K199">
        <v>78916.070000000007</v>
      </c>
      <c r="L199" s="25">
        <v>337999</v>
      </c>
    </row>
    <row r="200" spans="1:12" ht="46.8" x14ac:dyDescent="0.3">
      <c r="A200" s="3" t="s">
        <v>17</v>
      </c>
      <c r="B200" s="6" t="s">
        <v>108</v>
      </c>
      <c r="C200" s="10">
        <v>5.7</v>
      </c>
      <c r="D200" s="21">
        <v>3.1692</v>
      </c>
      <c r="E200" s="13">
        <v>43.4</v>
      </c>
      <c r="F200" s="23">
        <v>24.130400000000002</v>
      </c>
      <c r="G200" s="15">
        <v>13.9</v>
      </c>
      <c r="H200" s="19">
        <v>55.6</v>
      </c>
      <c r="I200" s="23">
        <v>53</v>
      </c>
      <c r="J200">
        <v>30920.18</v>
      </c>
      <c r="K200">
        <v>58856.82</v>
      </c>
      <c r="L200" s="25">
        <v>89777</v>
      </c>
    </row>
    <row r="201" spans="1:12" ht="46.8" x14ac:dyDescent="0.3">
      <c r="A201" s="3" t="s">
        <v>69</v>
      </c>
      <c r="B201" s="6" t="s">
        <v>108</v>
      </c>
      <c r="C201" s="10">
        <v>11.5</v>
      </c>
      <c r="D201" s="21">
        <v>5.5659999999999998</v>
      </c>
      <c r="E201" s="13">
        <v>40.4</v>
      </c>
      <c r="F201" s="23">
        <v>19.553599999999999</v>
      </c>
      <c r="G201" s="15">
        <v>12.1</v>
      </c>
      <c r="H201" s="19">
        <v>48.4</v>
      </c>
      <c r="I201" s="23">
        <v>51</v>
      </c>
      <c r="J201">
        <v>54304.49</v>
      </c>
      <c r="K201">
        <v>47693.51</v>
      </c>
      <c r="L201" s="25">
        <v>101998</v>
      </c>
    </row>
    <row r="202" spans="1:12" ht="46.8" x14ac:dyDescent="0.3">
      <c r="A202" s="3" t="s">
        <v>70</v>
      </c>
      <c r="B202" s="6" t="s">
        <v>108</v>
      </c>
      <c r="C202" s="10">
        <v>26.5</v>
      </c>
      <c r="D202" s="21">
        <v>116.28200000000001</v>
      </c>
      <c r="E202" s="13">
        <v>49.5</v>
      </c>
      <c r="F202" s="23">
        <v>217.20600000000002</v>
      </c>
      <c r="G202" s="15">
        <v>109.7</v>
      </c>
      <c r="H202" s="19">
        <v>438.8</v>
      </c>
      <c r="I202" s="23">
        <v>433</v>
      </c>
      <c r="J202">
        <v>1134499.25</v>
      </c>
      <c r="K202">
        <v>529789.75</v>
      </c>
      <c r="L202" s="25">
        <v>1664289</v>
      </c>
    </row>
    <row r="203" spans="1:12" ht="46.8" x14ac:dyDescent="0.3">
      <c r="A203" s="3" t="s">
        <v>66</v>
      </c>
      <c r="B203" s="6" t="s">
        <v>108</v>
      </c>
      <c r="C203" s="10">
        <v>18.399999999999999</v>
      </c>
      <c r="D203" s="21">
        <v>10.429119999999999</v>
      </c>
      <c r="E203" s="13">
        <v>40.799999999999997</v>
      </c>
      <c r="F203" s="23">
        <v>23.125439999999998</v>
      </c>
      <c r="G203" s="15">
        <v>14.17</v>
      </c>
      <c r="H203" s="19">
        <v>56.68</v>
      </c>
      <c r="I203" s="23">
        <v>76</v>
      </c>
      <c r="J203">
        <v>101751.36</v>
      </c>
      <c r="K203">
        <v>56405.64</v>
      </c>
      <c r="L203" s="25">
        <v>158157</v>
      </c>
    </row>
    <row r="204" spans="1:12" ht="46.8" x14ac:dyDescent="0.3">
      <c r="A204" s="3" t="s">
        <v>22</v>
      </c>
      <c r="B204" s="6" t="s">
        <v>108</v>
      </c>
      <c r="C204" s="10">
        <v>12.8</v>
      </c>
      <c r="D204" s="21">
        <v>11.15648</v>
      </c>
      <c r="E204" s="13">
        <v>42.3</v>
      </c>
      <c r="F204" s="23">
        <v>36.868679999999998</v>
      </c>
      <c r="G204" s="15">
        <v>21.79</v>
      </c>
      <c r="H204" s="19">
        <v>87.16</v>
      </c>
      <c r="I204" s="23">
        <v>78</v>
      </c>
      <c r="J204">
        <v>108847.37</v>
      </c>
      <c r="K204">
        <v>89926.63</v>
      </c>
      <c r="L204" s="25">
        <v>198774</v>
      </c>
    </row>
    <row r="205" spans="1:12" ht="46.8" x14ac:dyDescent="0.3">
      <c r="A205" s="3" t="s">
        <v>12</v>
      </c>
      <c r="B205" s="6" t="s">
        <v>108</v>
      </c>
      <c r="C205" s="10">
        <v>33.299999999999997</v>
      </c>
      <c r="D205" s="21">
        <v>8.2584</v>
      </c>
      <c r="E205" s="13">
        <v>41.7</v>
      </c>
      <c r="F205" s="23">
        <v>10.341600000000001</v>
      </c>
      <c r="G205" s="15">
        <v>6.2</v>
      </c>
      <c r="H205" s="19">
        <v>24.8</v>
      </c>
      <c r="I205" s="23">
        <v>24</v>
      </c>
      <c r="J205">
        <v>80572.67</v>
      </c>
      <c r="K205">
        <v>25224.33</v>
      </c>
      <c r="L205" s="25">
        <v>105797</v>
      </c>
    </row>
    <row r="206" spans="1:12" ht="46.8" x14ac:dyDescent="0.3">
      <c r="A206" s="3" t="s">
        <v>71</v>
      </c>
      <c r="B206" s="6" t="s">
        <v>109</v>
      </c>
      <c r="C206" s="10">
        <v>10</v>
      </c>
      <c r="D206" s="21">
        <v>1.8</v>
      </c>
      <c r="E206" s="13">
        <v>30</v>
      </c>
      <c r="F206" s="23">
        <v>5.3999999999999995</v>
      </c>
      <c r="G206" s="15">
        <v>4.5</v>
      </c>
      <c r="H206" s="19">
        <v>18</v>
      </c>
      <c r="I206" s="23">
        <v>20</v>
      </c>
      <c r="J206">
        <v>17561.71</v>
      </c>
      <c r="K206">
        <v>13171.29</v>
      </c>
      <c r="L206" s="25">
        <v>30733</v>
      </c>
    </row>
    <row r="207" spans="1:12" ht="46.8" x14ac:dyDescent="0.3">
      <c r="A207" s="3" t="s">
        <v>61</v>
      </c>
      <c r="B207" s="6" t="s">
        <v>109</v>
      </c>
      <c r="C207" s="10">
        <v>13.2</v>
      </c>
      <c r="D207" s="21">
        <v>6.5472000000000001</v>
      </c>
      <c r="E207" s="13">
        <v>30.2</v>
      </c>
      <c r="F207" s="23">
        <v>14.979200000000001</v>
      </c>
      <c r="G207" s="15">
        <v>12.4</v>
      </c>
      <c r="H207" s="19">
        <v>49.6</v>
      </c>
      <c r="I207" s="23">
        <v>53</v>
      </c>
      <c r="J207">
        <v>63877.19</v>
      </c>
      <c r="K207">
        <v>36535.81</v>
      </c>
      <c r="L207" s="25">
        <v>100413</v>
      </c>
    </row>
    <row r="208" spans="1:12" ht="46.8" x14ac:dyDescent="0.3">
      <c r="A208" s="3" t="s">
        <v>63</v>
      </c>
      <c r="B208" s="6" t="s">
        <v>109</v>
      </c>
      <c r="C208" s="10">
        <v>0</v>
      </c>
      <c r="D208" s="21">
        <v>0</v>
      </c>
      <c r="E208" s="13">
        <v>41.7</v>
      </c>
      <c r="F208" s="23">
        <v>7.3392000000000008</v>
      </c>
      <c r="G208" s="15">
        <v>4.4000000000000004</v>
      </c>
      <c r="H208" s="19">
        <v>17.600000000000001</v>
      </c>
      <c r="I208" s="23">
        <v>12</v>
      </c>
      <c r="J208">
        <v>0</v>
      </c>
      <c r="K208">
        <v>17901</v>
      </c>
      <c r="L208" s="25">
        <v>17901</v>
      </c>
    </row>
    <row r="209" spans="1:12" ht="46.8" x14ac:dyDescent="0.3">
      <c r="A209" s="3" t="s">
        <v>72</v>
      </c>
      <c r="B209" s="6" t="s">
        <v>109</v>
      </c>
      <c r="C209" s="10">
        <v>28.8</v>
      </c>
      <c r="D209" s="21">
        <v>14.976000000000003</v>
      </c>
      <c r="E209" s="13">
        <v>42.4</v>
      </c>
      <c r="F209" s="23">
        <v>22.047999999999998</v>
      </c>
      <c r="G209" s="15">
        <v>13</v>
      </c>
      <c r="H209" s="19">
        <v>52</v>
      </c>
      <c r="I209" s="23">
        <v>52</v>
      </c>
      <c r="J209">
        <v>146112.49</v>
      </c>
      <c r="K209">
        <v>53777.51</v>
      </c>
      <c r="L209" s="25">
        <v>199890</v>
      </c>
    </row>
    <row r="210" spans="1:12" ht="46.8" x14ac:dyDescent="0.3">
      <c r="A210" s="3" t="s">
        <v>73</v>
      </c>
      <c r="B210" s="6" t="s">
        <v>109</v>
      </c>
      <c r="C210" s="10">
        <v>15.2</v>
      </c>
      <c r="D210" s="21">
        <v>8.8159999999999989</v>
      </c>
      <c r="E210" s="13">
        <v>65.2</v>
      </c>
      <c r="F210" s="23">
        <v>37.816000000000003</v>
      </c>
      <c r="G210" s="15">
        <v>14.5</v>
      </c>
      <c r="H210" s="19">
        <v>58</v>
      </c>
      <c r="I210" s="23">
        <v>46</v>
      </c>
      <c r="J210">
        <v>86012.7</v>
      </c>
      <c r="K210">
        <v>92237.3</v>
      </c>
      <c r="L210" s="25">
        <v>178250</v>
      </c>
    </row>
    <row r="211" spans="1:12" ht="46.8" x14ac:dyDescent="0.3">
      <c r="A211" s="3" t="s">
        <v>64</v>
      </c>
      <c r="B211" s="6" t="s">
        <v>109</v>
      </c>
      <c r="C211" s="10">
        <v>7.9</v>
      </c>
      <c r="D211" s="21">
        <v>3.2231999999999998</v>
      </c>
      <c r="E211" s="13">
        <v>23.7</v>
      </c>
      <c r="F211" s="23">
        <v>9.6695999999999991</v>
      </c>
      <c r="G211" s="15">
        <v>10.199999999999999</v>
      </c>
      <c r="H211" s="19">
        <v>40.799999999999997</v>
      </c>
      <c r="I211" s="23">
        <v>38</v>
      </c>
      <c r="J211">
        <v>31446.86</v>
      </c>
      <c r="K211">
        <v>23585.14</v>
      </c>
      <c r="L211" s="25">
        <v>55032</v>
      </c>
    </row>
    <row r="212" spans="1:12" ht="78" x14ac:dyDescent="0.3">
      <c r="A212" s="3" t="s">
        <v>17</v>
      </c>
      <c r="B212" s="6" t="s">
        <v>110</v>
      </c>
      <c r="C212" s="10">
        <v>18.2</v>
      </c>
      <c r="D212" s="21">
        <v>6.3335999999999997</v>
      </c>
      <c r="E212" s="13">
        <v>51.5</v>
      </c>
      <c r="F212" s="23">
        <v>17.922000000000001</v>
      </c>
      <c r="G212" s="15">
        <v>8.6999999999999993</v>
      </c>
      <c r="H212" s="19">
        <v>34.799999999999997</v>
      </c>
      <c r="I212" s="23">
        <v>33</v>
      </c>
      <c r="J212">
        <v>47533.19</v>
      </c>
      <c r="K212">
        <v>33625.81</v>
      </c>
      <c r="L212" s="25">
        <v>81159</v>
      </c>
    </row>
    <row r="213" spans="1:12" ht="78" x14ac:dyDescent="0.3">
      <c r="A213" s="3" t="s">
        <v>66</v>
      </c>
      <c r="B213" s="6" t="s">
        <v>110</v>
      </c>
      <c r="C213" s="10">
        <v>19.399999999999999</v>
      </c>
      <c r="D213" s="21">
        <v>5.7423999999999999</v>
      </c>
      <c r="E213" s="13">
        <v>38.700000000000003</v>
      </c>
      <c r="F213" s="23">
        <v>11.455200000000001</v>
      </c>
      <c r="G213" s="15">
        <v>7.4</v>
      </c>
      <c r="H213" s="19">
        <v>29.6</v>
      </c>
      <c r="I213" s="23">
        <v>31</v>
      </c>
      <c r="J213">
        <v>43096.36</v>
      </c>
      <c r="K213">
        <v>21492.639999999999</v>
      </c>
      <c r="L213" s="25">
        <v>64589</v>
      </c>
    </row>
    <row r="214" spans="1:12" ht="78" x14ac:dyDescent="0.3">
      <c r="A214" s="3" t="s">
        <v>20</v>
      </c>
      <c r="B214" s="6" t="s">
        <v>110</v>
      </c>
      <c r="C214" s="10">
        <v>14.3</v>
      </c>
      <c r="D214" s="21">
        <v>6.5780000000000012</v>
      </c>
      <c r="E214" s="13">
        <v>38.1</v>
      </c>
      <c r="F214" s="23">
        <v>17.526</v>
      </c>
      <c r="G214" s="15">
        <v>11.5</v>
      </c>
      <c r="H214" s="19">
        <v>46</v>
      </c>
      <c r="I214" s="23">
        <v>42</v>
      </c>
      <c r="J214">
        <v>49367.86</v>
      </c>
      <c r="K214">
        <v>32883.14</v>
      </c>
      <c r="L214" s="25">
        <v>82251</v>
      </c>
    </row>
    <row r="215" spans="1:12" ht="78" x14ac:dyDescent="0.3">
      <c r="A215" s="3" t="s">
        <v>21</v>
      </c>
      <c r="B215" s="6" t="s">
        <v>110</v>
      </c>
      <c r="C215" s="10">
        <v>13.3</v>
      </c>
      <c r="D215" s="21">
        <v>5.9637200000000004</v>
      </c>
      <c r="E215" s="13">
        <v>40</v>
      </c>
      <c r="F215" s="23">
        <v>17.936000000000003</v>
      </c>
      <c r="G215" s="15">
        <v>11.21</v>
      </c>
      <c r="H215" s="19">
        <v>44.84</v>
      </c>
      <c r="I215" s="23">
        <v>30</v>
      </c>
      <c r="J215">
        <v>44757.64</v>
      </c>
      <c r="K215">
        <v>33652.36</v>
      </c>
      <c r="L215" s="25">
        <v>78410</v>
      </c>
    </row>
    <row r="216" spans="1:12" ht="78" x14ac:dyDescent="0.3">
      <c r="A216" s="3" t="s">
        <v>23</v>
      </c>
      <c r="B216" s="6" t="s">
        <v>110</v>
      </c>
      <c r="C216" s="10">
        <v>2.9</v>
      </c>
      <c r="D216" s="21">
        <v>0.90479999999999994</v>
      </c>
      <c r="E216" s="13">
        <v>20.6</v>
      </c>
      <c r="F216" s="23">
        <v>6.4272</v>
      </c>
      <c r="G216" s="15">
        <v>7.8</v>
      </c>
      <c r="H216" s="19">
        <v>31.2</v>
      </c>
      <c r="I216" s="23">
        <v>34</v>
      </c>
      <c r="J216">
        <v>6790.32</v>
      </c>
      <c r="K216">
        <v>12058.68</v>
      </c>
      <c r="L216" s="25">
        <v>18849</v>
      </c>
    </row>
    <row r="217" spans="1:12" ht="78" x14ac:dyDescent="0.3">
      <c r="A217" s="3" t="s">
        <v>65</v>
      </c>
      <c r="B217" s="6" t="s">
        <v>110</v>
      </c>
      <c r="C217" s="10">
        <v>22.4</v>
      </c>
      <c r="D217" s="21">
        <v>22.220799999999997</v>
      </c>
      <c r="E217" s="13">
        <v>47</v>
      </c>
      <c r="F217" s="23">
        <v>46.623999999999995</v>
      </c>
      <c r="G217" s="15">
        <v>24.8</v>
      </c>
      <c r="H217" s="19">
        <v>99.2</v>
      </c>
      <c r="I217" s="23">
        <v>85</v>
      </c>
      <c r="J217">
        <v>166766.20000000001</v>
      </c>
      <c r="K217">
        <v>87477.8</v>
      </c>
      <c r="L217" s="25">
        <v>254244</v>
      </c>
    </row>
  </sheetData>
  <autoFilter ref="A1:L2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2" sqref="C2"/>
    </sheetView>
  </sheetViews>
  <sheetFormatPr defaultRowHeight="14.4" x14ac:dyDescent="0.3"/>
  <cols>
    <col min="1" max="1" width="22" customWidth="1"/>
    <col min="2" max="2" width="12.21875" style="30" customWidth="1"/>
    <col min="3" max="3" width="20.5546875" customWidth="1"/>
    <col min="4" max="4" width="16.44140625" customWidth="1"/>
  </cols>
  <sheetData>
    <row r="1" spans="1:3" ht="15.6" x14ac:dyDescent="0.3">
      <c r="A1" s="29" t="s">
        <v>132</v>
      </c>
      <c r="B1" s="32" t="s">
        <v>136</v>
      </c>
      <c r="C1" s="31" t="s">
        <v>143</v>
      </c>
    </row>
    <row r="2" spans="1:3" x14ac:dyDescent="0.3">
      <c r="A2">
        <v>75.08</v>
      </c>
      <c r="B2" s="30">
        <v>96.330275229357795</v>
      </c>
      <c r="C2" s="30">
        <f>((B2/100)*A2)</f>
        <v>72.324770642201827</v>
      </c>
    </row>
    <row r="3" spans="1:3" x14ac:dyDescent="0.3">
      <c r="A3">
        <v>86.71</v>
      </c>
      <c r="B3" s="30">
        <v>92.601246105919003</v>
      </c>
      <c r="C3" s="30">
        <f t="shared" ref="C3:C37" si="0">((B3/100)*A3)</f>
        <v>80.294540498442359</v>
      </c>
    </row>
    <row r="4" spans="1:3" x14ac:dyDescent="0.3">
      <c r="A4">
        <v>77.89</v>
      </c>
      <c r="B4" s="30">
        <v>91.449814126394045</v>
      </c>
      <c r="C4" s="30">
        <f t="shared" si="0"/>
        <v>71.230260223048319</v>
      </c>
    </row>
    <row r="5" spans="1:3" x14ac:dyDescent="0.3">
      <c r="A5">
        <v>77.8</v>
      </c>
      <c r="B5" s="30">
        <v>94.71598414795244</v>
      </c>
      <c r="C5" s="30">
        <f t="shared" si="0"/>
        <v>73.689035667106992</v>
      </c>
    </row>
    <row r="6" spans="1:3" x14ac:dyDescent="0.3">
      <c r="A6">
        <v>63.09</v>
      </c>
      <c r="B6" s="30">
        <v>95.499451152579582</v>
      </c>
      <c r="C6" s="30">
        <f t="shared" si="0"/>
        <v>60.25060373216246</v>
      </c>
    </row>
    <row r="7" spans="1:3" x14ac:dyDescent="0.3">
      <c r="A7">
        <v>54.35</v>
      </c>
      <c r="B7" s="30">
        <v>92.197253433208488</v>
      </c>
      <c r="C7" s="30">
        <f t="shared" si="0"/>
        <v>50.10920724094882</v>
      </c>
    </row>
    <row r="8" spans="1:3" x14ac:dyDescent="0.3">
      <c r="A8">
        <v>47.33</v>
      </c>
      <c r="B8" s="30">
        <v>93.219076005961256</v>
      </c>
      <c r="C8" s="30">
        <f t="shared" si="0"/>
        <v>44.120588673621462</v>
      </c>
    </row>
    <row r="9" spans="1:3" x14ac:dyDescent="0.3">
      <c r="A9">
        <v>52.55</v>
      </c>
      <c r="B9" s="30">
        <v>91.776315789473685</v>
      </c>
      <c r="C9" s="30">
        <f t="shared" si="0"/>
        <v>48.228453947368415</v>
      </c>
    </row>
    <row r="10" spans="1:3" x14ac:dyDescent="0.3">
      <c r="A10">
        <v>92.85</v>
      </c>
      <c r="B10" s="30">
        <v>94.736842105263165</v>
      </c>
      <c r="C10" s="30">
        <f t="shared" si="0"/>
        <v>87.963157894736838</v>
      </c>
    </row>
    <row r="11" spans="1:3" x14ac:dyDescent="0.3">
      <c r="A11">
        <v>120.83</v>
      </c>
      <c r="B11" s="30">
        <v>92.176107683679191</v>
      </c>
      <c r="C11" s="30">
        <f t="shared" si="0"/>
        <v>111.37639091418956</v>
      </c>
    </row>
    <row r="12" spans="1:3" x14ac:dyDescent="0.3">
      <c r="A12">
        <v>82.46</v>
      </c>
      <c r="B12" s="30">
        <v>94.455768446799837</v>
      </c>
      <c r="C12" s="30">
        <f t="shared" si="0"/>
        <v>77.888226661231144</v>
      </c>
    </row>
    <row r="13" spans="1:3" x14ac:dyDescent="0.3">
      <c r="A13">
        <v>77.98</v>
      </c>
      <c r="B13" s="30">
        <v>96.52247667514844</v>
      </c>
      <c r="C13" s="30">
        <f t="shared" si="0"/>
        <v>75.268227311280754</v>
      </c>
    </row>
    <row r="14" spans="1:3" x14ac:dyDescent="0.3">
      <c r="A14">
        <v>77.16</v>
      </c>
      <c r="B14" s="30">
        <v>92.511013215859037</v>
      </c>
      <c r="C14" s="30">
        <f t="shared" si="0"/>
        <v>71.381497797356829</v>
      </c>
    </row>
    <row r="15" spans="1:3" x14ac:dyDescent="0.3">
      <c r="A15">
        <v>90.68</v>
      </c>
      <c r="B15" s="30">
        <v>92.141230068337137</v>
      </c>
      <c r="C15" s="30">
        <f t="shared" si="0"/>
        <v>83.553667425968115</v>
      </c>
    </row>
    <row r="16" spans="1:3" x14ac:dyDescent="0.3">
      <c r="A16">
        <v>80.599999999999994</v>
      </c>
      <c r="B16" s="30">
        <v>93.123446561723284</v>
      </c>
      <c r="C16" s="30">
        <f t="shared" si="0"/>
        <v>75.057497928748958</v>
      </c>
    </row>
    <row r="17" spans="1:3" x14ac:dyDescent="0.3">
      <c r="A17">
        <v>72.709999999999994</v>
      </c>
      <c r="B17" s="30">
        <v>89.777567439659251</v>
      </c>
      <c r="C17" s="30">
        <f t="shared" si="0"/>
        <v>65.277269285376235</v>
      </c>
    </row>
    <row r="18" spans="1:3" x14ac:dyDescent="0.3">
      <c r="A18">
        <v>111.29</v>
      </c>
      <c r="B18" s="30">
        <v>93.036633363608843</v>
      </c>
      <c r="C18" s="30">
        <f t="shared" si="0"/>
        <v>103.54046927036029</v>
      </c>
    </row>
    <row r="19" spans="1:3" x14ac:dyDescent="0.3">
      <c r="A19">
        <v>75.66</v>
      </c>
      <c r="B19" s="30">
        <v>79.11313717364277</v>
      </c>
      <c r="C19" s="30">
        <f t="shared" si="0"/>
        <v>59.856999585578116</v>
      </c>
    </row>
    <row r="20" spans="1:3" x14ac:dyDescent="0.3">
      <c r="A20">
        <v>50.72</v>
      </c>
      <c r="B20" s="30">
        <v>86.615678776290636</v>
      </c>
      <c r="C20" s="30">
        <f t="shared" si="0"/>
        <v>43.931472275334613</v>
      </c>
    </row>
    <row r="21" spans="1:3" x14ac:dyDescent="0.3">
      <c r="A21">
        <v>84.02</v>
      </c>
      <c r="B21" s="30">
        <v>92.074403558431058</v>
      </c>
      <c r="C21" s="30">
        <f t="shared" si="0"/>
        <v>77.360913869793777</v>
      </c>
    </row>
    <row r="22" spans="1:3" x14ac:dyDescent="0.3">
      <c r="A22">
        <v>54.09</v>
      </c>
      <c r="B22" s="30">
        <v>93.651753325272068</v>
      </c>
      <c r="C22" s="30">
        <f t="shared" si="0"/>
        <v>50.656233373639665</v>
      </c>
    </row>
    <row r="23" spans="1:3" x14ac:dyDescent="0.3">
      <c r="A23">
        <v>81.36</v>
      </c>
      <c r="B23" s="30">
        <v>94.366197183098592</v>
      </c>
      <c r="C23" s="30">
        <f t="shared" si="0"/>
        <v>76.776338028169008</v>
      </c>
    </row>
    <row r="24" spans="1:3" x14ac:dyDescent="0.3">
      <c r="A24">
        <v>432.41</v>
      </c>
      <c r="B24" s="30">
        <v>90.95862286797221</v>
      </c>
      <c r="C24" s="30">
        <f t="shared" si="0"/>
        <v>393.31418114339863</v>
      </c>
    </row>
    <row r="25" spans="1:3" x14ac:dyDescent="0.3">
      <c r="A25">
        <v>152.53</v>
      </c>
      <c r="B25" s="30">
        <v>89.431409849926013</v>
      </c>
      <c r="C25" s="30">
        <f t="shared" si="0"/>
        <v>136.40972944409214</v>
      </c>
    </row>
    <row r="26" spans="1:3" x14ac:dyDescent="0.3">
      <c r="A26">
        <v>110.19</v>
      </c>
      <c r="B26" s="30">
        <v>91.115960099750623</v>
      </c>
      <c r="C26" s="30">
        <f t="shared" si="0"/>
        <v>100.40067643391521</v>
      </c>
    </row>
    <row r="27" spans="1:3" x14ac:dyDescent="0.3">
      <c r="A27">
        <v>195.63</v>
      </c>
      <c r="B27" s="30">
        <v>95.232209076461231</v>
      </c>
      <c r="C27" s="30">
        <f t="shared" si="0"/>
        <v>186.30277061628109</v>
      </c>
    </row>
    <row r="28" spans="1:3" x14ac:dyDescent="0.3">
      <c r="A28">
        <v>135.16999999999999</v>
      </c>
      <c r="B28" s="30">
        <v>94.727128921697869</v>
      </c>
      <c r="C28" s="30">
        <f t="shared" si="0"/>
        <v>128.042660163459</v>
      </c>
    </row>
    <row r="29" spans="1:3" x14ac:dyDescent="0.3">
      <c r="A29">
        <v>140.27000000000001</v>
      </c>
      <c r="B29" s="30">
        <v>95.846490162739855</v>
      </c>
      <c r="C29" s="30">
        <f t="shared" si="0"/>
        <v>134.4438717512752</v>
      </c>
    </row>
    <row r="30" spans="1:3" x14ac:dyDescent="0.3">
      <c r="A30">
        <v>166.16</v>
      </c>
      <c r="B30" s="30">
        <v>96.644295302013418</v>
      </c>
      <c r="C30" s="30">
        <f t="shared" si="0"/>
        <v>160.5841610738255</v>
      </c>
    </row>
    <row r="31" spans="1:3" x14ac:dyDescent="0.3">
      <c r="A31">
        <v>116.66</v>
      </c>
      <c r="B31" s="30">
        <v>92.68440145102781</v>
      </c>
      <c r="C31" s="30">
        <f t="shared" si="0"/>
        <v>108.12562273276905</v>
      </c>
    </row>
    <row r="32" spans="1:3" x14ac:dyDescent="0.3">
      <c r="A32">
        <v>126.97</v>
      </c>
      <c r="B32" s="30">
        <v>96.991822429906534</v>
      </c>
      <c r="C32" s="30">
        <f t="shared" si="0"/>
        <v>123.15051693925233</v>
      </c>
    </row>
    <row r="33" spans="1:3" x14ac:dyDescent="0.3">
      <c r="A33">
        <v>157.21</v>
      </c>
      <c r="B33" s="30">
        <v>96.114708603145232</v>
      </c>
      <c r="C33" s="30">
        <f t="shared" si="0"/>
        <v>151.10193339500461</v>
      </c>
    </row>
    <row r="34" spans="1:3" x14ac:dyDescent="0.3">
      <c r="A34">
        <v>131.97999999999999</v>
      </c>
      <c r="B34" s="30">
        <v>96.246365318530266</v>
      </c>
      <c r="C34" s="30">
        <f t="shared" si="0"/>
        <v>127.02595294739623</v>
      </c>
    </row>
    <row r="35" spans="1:3" x14ac:dyDescent="0.3">
      <c r="A35">
        <v>86.12</v>
      </c>
      <c r="B35" s="30">
        <v>94.71947194719472</v>
      </c>
      <c r="C35" s="30">
        <f t="shared" si="0"/>
        <v>81.572409240924102</v>
      </c>
    </row>
    <row r="36" spans="1:3" x14ac:dyDescent="0.3">
      <c r="A36">
        <v>108.86</v>
      </c>
      <c r="B36" s="30">
        <v>96.210106382978722</v>
      </c>
      <c r="C36" s="30">
        <f t="shared" si="0"/>
        <v>104.73432180851064</v>
      </c>
    </row>
    <row r="37" spans="1:3" x14ac:dyDescent="0.3">
      <c r="A37">
        <v>98.85</v>
      </c>
      <c r="B37" s="30">
        <v>93.519140362659499</v>
      </c>
      <c r="C37" s="30">
        <f t="shared" si="0"/>
        <v>92.443670248488914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70" zoomScaleNormal="70" workbookViewId="0">
      <selection activeCell="B43" sqref="B43"/>
    </sheetView>
  </sheetViews>
  <sheetFormatPr defaultRowHeight="15.6" x14ac:dyDescent="0.3"/>
  <cols>
    <col min="1" max="1" width="35.5546875" style="27" customWidth="1"/>
    <col min="2" max="2" width="8.88671875" customWidth="1"/>
    <col min="3" max="3" width="10.109375" customWidth="1"/>
    <col min="4" max="4" width="11.5546875" customWidth="1"/>
    <col min="5" max="5" width="10.6640625" customWidth="1"/>
    <col min="6" max="6" width="22" customWidth="1"/>
    <col min="7" max="7" width="31.33203125" customWidth="1"/>
    <col min="8" max="8" width="23.5546875" customWidth="1"/>
    <col min="9" max="9" width="37.21875" customWidth="1"/>
    <col min="10" max="10" width="13.109375" customWidth="1"/>
    <col min="11" max="11" width="17.5546875" customWidth="1"/>
    <col min="12" max="12" width="12" customWidth="1"/>
    <col min="13" max="13" width="12.33203125" customWidth="1"/>
    <col min="14" max="14" width="17.6640625" customWidth="1"/>
    <col min="15" max="15" width="18" customWidth="1"/>
    <col min="16" max="16" width="13.77734375" customWidth="1"/>
  </cols>
  <sheetData>
    <row r="1" spans="1:16" x14ac:dyDescent="0.3">
      <c r="A1" s="29" t="s">
        <v>121</v>
      </c>
      <c r="B1" s="29" t="s">
        <v>122</v>
      </c>
      <c r="C1" s="29" t="s">
        <v>123</v>
      </c>
      <c r="D1" s="29" t="s">
        <v>124</v>
      </c>
      <c r="E1" s="29" t="s">
        <v>125</v>
      </c>
      <c r="F1" s="29" t="s">
        <v>132</v>
      </c>
      <c r="G1" s="29" t="s">
        <v>133</v>
      </c>
      <c r="H1" s="29" t="s">
        <v>135</v>
      </c>
      <c r="I1" s="29" t="s">
        <v>134</v>
      </c>
      <c r="J1" s="28" t="s">
        <v>136</v>
      </c>
      <c r="K1" s="29" t="s">
        <v>137</v>
      </c>
      <c r="L1" s="29" t="s">
        <v>138</v>
      </c>
      <c r="M1" s="29" t="s">
        <v>139</v>
      </c>
      <c r="N1" s="29" t="s">
        <v>140</v>
      </c>
      <c r="O1" s="29" t="s">
        <v>141</v>
      </c>
      <c r="P1" s="29" t="s">
        <v>142</v>
      </c>
    </row>
    <row r="2" spans="1:16" x14ac:dyDescent="0.3">
      <c r="A2" s="27" t="s">
        <v>101</v>
      </c>
      <c r="B2">
        <v>1876</v>
      </c>
      <c r="C2">
        <v>7505</v>
      </c>
      <c r="D2">
        <v>23.6</v>
      </c>
      <c r="E2">
        <v>39.700000000000003</v>
      </c>
      <c r="F2">
        <v>75.08</v>
      </c>
      <c r="G2">
        <v>21</v>
      </c>
      <c r="H2">
        <v>4.26</v>
      </c>
      <c r="I2">
        <v>21.8</v>
      </c>
      <c r="J2" s="30">
        <f>((100*G2)/I2)</f>
        <v>96.330275229357795</v>
      </c>
      <c r="K2">
        <f>(G2-H2)</f>
        <v>16.740000000000002</v>
      </c>
      <c r="L2" s="30">
        <f>((D2/100)*F2)</f>
        <v>17.718880000000002</v>
      </c>
      <c r="M2" s="30">
        <f>((E2/100)*F2)</f>
        <v>29.806760000000001</v>
      </c>
      <c r="N2" s="30">
        <f>(L2*C2)</f>
        <v>132980.19440000001</v>
      </c>
      <c r="O2" s="30">
        <f>(M2*B2)</f>
        <v>55917.481760000002</v>
      </c>
      <c r="P2" s="30">
        <f>(N2+O2)</f>
        <v>188897.67616</v>
      </c>
    </row>
    <row r="3" spans="1:16" x14ac:dyDescent="0.3">
      <c r="A3" s="27" t="s">
        <v>102</v>
      </c>
      <c r="B3">
        <v>1876</v>
      </c>
      <c r="C3">
        <v>7505</v>
      </c>
      <c r="D3">
        <v>24.8</v>
      </c>
      <c r="E3">
        <v>42.3</v>
      </c>
      <c r="F3">
        <v>86.71</v>
      </c>
      <c r="G3">
        <v>23.78</v>
      </c>
      <c r="H3">
        <v>4.5</v>
      </c>
      <c r="I3">
        <v>25.68</v>
      </c>
      <c r="J3" s="30">
        <f t="shared" ref="J3:J37" si="0">((100*G3)/I3)</f>
        <v>92.601246105919003</v>
      </c>
      <c r="K3">
        <f t="shared" ref="K3:K37" si="1">(G3-H3)</f>
        <v>19.28</v>
      </c>
      <c r="L3" s="30">
        <f t="shared" ref="L3:L37" si="2">((D3/100)*F3)</f>
        <v>21.504079999999998</v>
      </c>
      <c r="M3" s="30">
        <f t="shared" ref="M3:M37" si="3">((E3/100)*F3)</f>
        <v>36.678329999999995</v>
      </c>
      <c r="N3" s="30">
        <f t="shared" ref="N3:N37" si="4">(L3*C3)</f>
        <v>161388.12039999999</v>
      </c>
      <c r="O3" s="30">
        <f t="shared" ref="O3:O37" si="5">(M3*B3)</f>
        <v>68808.547079999989</v>
      </c>
      <c r="P3" s="30">
        <f t="shared" ref="P3:P37" si="6">(N3+O3)</f>
        <v>230196.66747999997</v>
      </c>
    </row>
    <row r="4" spans="1:16" x14ac:dyDescent="0.3">
      <c r="A4" s="27" t="s">
        <v>126</v>
      </c>
      <c r="B4">
        <v>1876</v>
      </c>
      <c r="C4">
        <v>7505</v>
      </c>
      <c r="D4">
        <v>28.6</v>
      </c>
      <c r="E4">
        <v>41.7</v>
      </c>
      <c r="F4">
        <v>77.89</v>
      </c>
      <c r="G4">
        <v>22.14</v>
      </c>
      <c r="H4">
        <v>5.23</v>
      </c>
      <c r="I4">
        <v>24.21</v>
      </c>
      <c r="J4" s="30">
        <f t="shared" si="0"/>
        <v>91.449814126394045</v>
      </c>
      <c r="K4">
        <f t="shared" si="1"/>
        <v>16.91</v>
      </c>
      <c r="L4" s="30">
        <f t="shared" si="2"/>
        <v>22.276540000000004</v>
      </c>
      <c r="M4" s="30">
        <f t="shared" si="3"/>
        <v>32.480130000000003</v>
      </c>
      <c r="N4" s="30">
        <f t="shared" si="4"/>
        <v>167185.43270000003</v>
      </c>
      <c r="O4" s="30">
        <f t="shared" si="5"/>
        <v>60932.723880000005</v>
      </c>
      <c r="P4" s="30">
        <f t="shared" si="6"/>
        <v>228118.15658000004</v>
      </c>
    </row>
    <row r="5" spans="1:16" x14ac:dyDescent="0.3">
      <c r="A5" s="27" t="s">
        <v>104</v>
      </c>
      <c r="B5">
        <v>1876</v>
      </c>
      <c r="C5">
        <v>7505</v>
      </c>
      <c r="D5">
        <v>27.8</v>
      </c>
      <c r="E5">
        <v>42.7</v>
      </c>
      <c r="F5">
        <v>77.8</v>
      </c>
      <c r="G5">
        <v>21.51</v>
      </c>
      <c r="H5">
        <v>4.09</v>
      </c>
      <c r="I5">
        <v>22.71</v>
      </c>
      <c r="J5" s="30">
        <f t="shared" si="0"/>
        <v>94.71598414795244</v>
      </c>
      <c r="K5">
        <f t="shared" si="1"/>
        <v>17.420000000000002</v>
      </c>
      <c r="L5" s="30">
        <f t="shared" si="2"/>
        <v>21.628400000000003</v>
      </c>
      <c r="M5" s="30">
        <f t="shared" si="3"/>
        <v>33.220600000000005</v>
      </c>
      <c r="N5" s="30">
        <f t="shared" si="4"/>
        <v>162321.14200000002</v>
      </c>
      <c r="O5" s="30">
        <f t="shared" si="5"/>
        <v>62321.845600000008</v>
      </c>
      <c r="P5" s="30">
        <f t="shared" si="6"/>
        <v>224642.98760000002</v>
      </c>
    </row>
    <row r="6" spans="1:16" x14ac:dyDescent="0.3">
      <c r="A6" s="27" t="s">
        <v>127</v>
      </c>
      <c r="B6">
        <v>1876</v>
      </c>
      <c r="C6">
        <v>7505</v>
      </c>
      <c r="D6">
        <v>29.4</v>
      </c>
      <c r="E6">
        <v>41</v>
      </c>
      <c r="F6">
        <v>63.09</v>
      </c>
      <c r="G6">
        <v>17.399999999999999</v>
      </c>
      <c r="H6">
        <v>2.72</v>
      </c>
      <c r="I6">
        <v>18.22</v>
      </c>
      <c r="J6" s="30">
        <f t="shared" si="0"/>
        <v>95.499451152579582</v>
      </c>
      <c r="K6">
        <f t="shared" si="1"/>
        <v>14.679999999999998</v>
      </c>
      <c r="L6" s="30">
        <f t="shared" si="2"/>
        <v>18.548459999999999</v>
      </c>
      <c r="M6" s="30">
        <f t="shared" si="3"/>
        <v>25.866900000000001</v>
      </c>
      <c r="N6" s="30">
        <f t="shared" si="4"/>
        <v>139206.1923</v>
      </c>
      <c r="O6" s="30">
        <f t="shared" si="5"/>
        <v>48526.304400000001</v>
      </c>
      <c r="P6" s="30">
        <f t="shared" si="6"/>
        <v>187732.49669999999</v>
      </c>
    </row>
    <row r="7" spans="1:16" x14ac:dyDescent="0.3">
      <c r="A7" s="27" t="s">
        <v>106</v>
      </c>
      <c r="B7">
        <v>1876</v>
      </c>
      <c r="C7">
        <v>7505</v>
      </c>
      <c r="D7">
        <v>26.3</v>
      </c>
      <c r="E7">
        <v>42.8</v>
      </c>
      <c r="F7">
        <v>54.35</v>
      </c>
      <c r="G7">
        <v>14.77</v>
      </c>
      <c r="H7">
        <v>3.55</v>
      </c>
      <c r="I7">
        <v>16.02</v>
      </c>
      <c r="J7" s="30">
        <f t="shared" si="0"/>
        <v>92.197253433208488</v>
      </c>
      <c r="K7">
        <f t="shared" si="1"/>
        <v>11.219999999999999</v>
      </c>
      <c r="L7" s="30">
        <f t="shared" si="2"/>
        <v>14.29405</v>
      </c>
      <c r="M7" s="30">
        <f t="shared" si="3"/>
        <v>23.261800000000001</v>
      </c>
      <c r="N7" s="30">
        <f t="shared" si="4"/>
        <v>107276.84525</v>
      </c>
      <c r="O7" s="30">
        <f t="shared" si="5"/>
        <v>43639.1368</v>
      </c>
      <c r="P7" s="30">
        <f t="shared" si="6"/>
        <v>150915.98204999999</v>
      </c>
    </row>
    <row r="8" spans="1:16" x14ac:dyDescent="0.3">
      <c r="A8" s="27" t="s">
        <v>128</v>
      </c>
      <c r="B8">
        <v>1876</v>
      </c>
      <c r="C8">
        <v>7505</v>
      </c>
      <c r="D8">
        <v>23.7</v>
      </c>
      <c r="E8">
        <v>38.4</v>
      </c>
      <c r="F8">
        <v>47.33</v>
      </c>
      <c r="G8">
        <v>12.51</v>
      </c>
      <c r="H8">
        <v>1.81</v>
      </c>
      <c r="I8">
        <v>13.42</v>
      </c>
      <c r="J8" s="30">
        <f t="shared" si="0"/>
        <v>93.219076005961256</v>
      </c>
      <c r="K8">
        <f t="shared" si="1"/>
        <v>10.7</v>
      </c>
      <c r="L8" s="30">
        <f t="shared" si="2"/>
        <v>11.21721</v>
      </c>
      <c r="M8" s="30">
        <f t="shared" si="3"/>
        <v>18.174720000000001</v>
      </c>
      <c r="N8" s="30">
        <f t="shared" si="4"/>
        <v>84185.161049999995</v>
      </c>
      <c r="O8" s="30">
        <f t="shared" si="5"/>
        <v>34095.774720000001</v>
      </c>
      <c r="P8" s="30">
        <f t="shared" si="6"/>
        <v>118280.93577</v>
      </c>
    </row>
    <row r="9" spans="1:16" x14ac:dyDescent="0.3">
      <c r="A9" s="27" t="s">
        <v>129</v>
      </c>
      <c r="B9">
        <v>1876</v>
      </c>
      <c r="C9">
        <v>7505</v>
      </c>
      <c r="D9">
        <v>23.4</v>
      </c>
      <c r="E9">
        <v>39.299999999999997</v>
      </c>
      <c r="F9">
        <v>52.55</v>
      </c>
      <c r="G9">
        <v>13.95</v>
      </c>
      <c r="H9">
        <v>2.52</v>
      </c>
      <c r="I9">
        <v>15.2</v>
      </c>
      <c r="J9" s="30">
        <f t="shared" si="0"/>
        <v>91.776315789473685</v>
      </c>
      <c r="K9">
        <f t="shared" si="1"/>
        <v>11.43</v>
      </c>
      <c r="L9" s="30">
        <f t="shared" si="2"/>
        <v>12.296699999999998</v>
      </c>
      <c r="M9" s="30">
        <f t="shared" si="3"/>
        <v>20.652149999999995</v>
      </c>
      <c r="N9" s="30">
        <f t="shared" si="4"/>
        <v>92286.733499999988</v>
      </c>
      <c r="O9" s="30">
        <f t="shared" si="5"/>
        <v>38743.433399999994</v>
      </c>
      <c r="P9" s="30">
        <f t="shared" si="6"/>
        <v>131030.16689999998</v>
      </c>
    </row>
    <row r="10" spans="1:16" x14ac:dyDescent="0.3">
      <c r="A10" s="27" t="s">
        <v>92</v>
      </c>
      <c r="B10">
        <v>2003</v>
      </c>
      <c r="C10">
        <v>8013</v>
      </c>
      <c r="D10">
        <v>27.7</v>
      </c>
      <c r="E10">
        <v>48.9</v>
      </c>
      <c r="F10">
        <v>92.85</v>
      </c>
      <c r="G10">
        <v>27</v>
      </c>
      <c r="H10">
        <v>7.46</v>
      </c>
      <c r="I10">
        <v>28.5</v>
      </c>
      <c r="J10" s="30">
        <f t="shared" si="0"/>
        <v>94.736842105263165</v>
      </c>
      <c r="K10">
        <f t="shared" si="1"/>
        <v>19.54</v>
      </c>
      <c r="L10" s="30">
        <f t="shared" si="2"/>
        <v>25.719449999999995</v>
      </c>
      <c r="M10" s="30">
        <f t="shared" si="3"/>
        <v>45.403649999999999</v>
      </c>
      <c r="N10" s="30">
        <f t="shared" si="4"/>
        <v>206089.95284999997</v>
      </c>
      <c r="O10" s="30">
        <f t="shared" si="5"/>
        <v>90943.510949999996</v>
      </c>
      <c r="P10" s="30">
        <f t="shared" si="6"/>
        <v>297033.46379999997</v>
      </c>
    </row>
    <row r="11" spans="1:16" x14ac:dyDescent="0.3">
      <c r="A11" s="27" t="s">
        <v>93</v>
      </c>
      <c r="B11">
        <v>2003</v>
      </c>
      <c r="C11">
        <v>8013</v>
      </c>
      <c r="D11">
        <v>20.5</v>
      </c>
      <c r="E11">
        <v>42.8</v>
      </c>
      <c r="F11">
        <v>120.83</v>
      </c>
      <c r="G11">
        <v>32.869999999999997</v>
      </c>
      <c r="H11">
        <v>7.23</v>
      </c>
      <c r="I11">
        <v>35.659999999999997</v>
      </c>
      <c r="J11" s="30">
        <f t="shared" si="0"/>
        <v>92.176107683679191</v>
      </c>
      <c r="K11">
        <f t="shared" si="1"/>
        <v>25.639999999999997</v>
      </c>
      <c r="L11" s="30">
        <f t="shared" si="2"/>
        <v>24.770149999999997</v>
      </c>
      <c r="M11" s="30">
        <f t="shared" si="3"/>
        <v>51.715240000000001</v>
      </c>
      <c r="N11" s="30">
        <f t="shared" si="4"/>
        <v>198483.21194999997</v>
      </c>
      <c r="O11" s="30">
        <f t="shared" si="5"/>
        <v>103585.62572</v>
      </c>
      <c r="P11" s="30">
        <f t="shared" si="6"/>
        <v>302068.83766999998</v>
      </c>
    </row>
    <row r="12" spans="1:16" x14ac:dyDescent="0.3">
      <c r="A12" s="27" t="s">
        <v>94</v>
      </c>
      <c r="B12">
        <v>2003</v>
      </c>
      <c r="C12">
        <v>8013</v>
      </c>
      <c r="D12">
        <v>20.100000000000001</v>
      </c>
      <c r="E12">
        <v>47.1</v>
      </c>
      <c r="F12">
        <v>82.46</v>
      </c>
      <c r="G12">
        <v>23.17</v>
      </c>
      <c r="H12">
        <v>4.6399999999999997</v>
      </c>
      <c r="I12">
        <v>24.53</v>
      </c>
      <c r="J12" s="30">
        <f t="shared" si="0"/>
        <v>94.455768446799837</v>
      </c>
      <c r="K12">
        <f t="shared" si="1"/>
        <v>18.53</v>
      </c>
      <c r="L12" s="30">
        <f t="shared" si="2"/>
        <v>16.574459999999998</v>
      </c>
      <c r="M12" s="30">
        <f t="shared" si="3"/>
        <v>38.838659999999997</v>
      </c>
      <c r="N12" s="30">
        <f t="shared" si="4"/>
        <v>132811.14797999998</v>
      </c>
      <c r="O12" s="30">
        <f t="shared" si="5"/>
        <v>77793.835979999989</v>
      </c>
      <c r="P12" s="30">
        <f t="shared" si="6"/>
        <v>210604.98395999998</v>
      </c>
    </row>
    <row r="13" spans="1:16" x14ac:dyDescent="0.3">
      <c r="A13" s="27" t="s">
        <v>95</v>
      </c>
      <c r="B13">
        <v>2003</v>
      </c>
      <c r="C13">
        <v>8013</v>
      </c>
      <c r="D13">
        <v>20.9</v>
      </c>
      <c r="E13">
        <v>40.1</v>
      </c>
      <c r="F13">
        <v>77.98</v>
      </c>
      <c r="G13">
        <v>22.76</v>
      </c>
      <c r="H13">
        <v>5.67</v>
      </c>
      <c r="I13">
        <v>23.58</v>
      </c>
      <c r="J13" s="30">
        <f t="shared" si="0"/>
        <v>96.52247667514844</v>
      </c>
      <c r="K13">
        <f t="shared" si="1"/>
        <v>17.090000000000003</v>
      </c>
      <c r="L13" s="30">
        <f t="shared" si="2"/>
        <v>16.297820000000002</v>
      </c>
      <c r="M13" s="30">
        <f t="shared" si="3"/>
        <v>31.269980000000004</v>
      </c>
      <c r="N13" s="30">
        <f t="shared" si="4"/>
        <v>130594.43166000002</v>
      </c>
      <c r="O13" s="30">
        <f t="shared" si="5"/>
        <v>62633.769940000006</v>
      </c>
      <c r="P13" s="30">
        <f t="shared" si="6"/>
        <v>193228.20160000003</v>
      </c>
    </row>
    <row r="14" spans="1:16" x14ac:dyDescent="0.3">
      <c r="A14" s="27" t="s">
        <v>96</v>
      </c>
      <c r="B14">
        <v>2003</v>
      </c>
      <c r="C14">
        <v>8013</v>
      </c>
      <c r="D14">
        <v>19.399999999999999</v>
      </c>
      <c r="E14">
        <v>44.3</v>
      </c>
      <c r="F14">
        <v>77.16</v>
      </c>
      <c r="G14">
        <v>21</v>
      </c>
      <c r="H14">
        <v>3.87</v>
      </c>
      <c r="I14">
        <v>22.7</v>
      </c>
      <c r="J14" s="30">
        <f t="shared" si="0"/>
        <v>92.511013215859037</v>
      </c>
      <c r="K14">
        <f t="shared" si="1"/>
        <v>17.13</v>
      </c>
      <c r="L14" s="30">
        <f t="shared" si="2"/>
        <v>14.969039999999998</v>
      </c>
      <c r="M14" s="30">
        <f t="shared" si="3"/>
        <v>34.181879999999992</v>
      </c>
      <c r="N14" s="30">
        <f t="shared" si="4"/>
        <v>119946.91751999999</v>
      </c>
      <c r="O14" s="30">
        <f t="shared" si="5"/>
        <v>68466.305639999991</v>
      </c>
      <c r="P14" s="30">
        <f t="shared" si="6"/>
        <v>188413.22315999999</v>
      </c>
    </row>
    <row r="15" spans="1:16" x14ac:dyDescent="0.3">
      <c r="A15" s="27" t="s">
        <v>97</v>
      </c>
      <c r="B15">
        <v>2003</v>
      </c>
      <c r="C15">
        <v>8013</v>
      </c>
      <c r="D15">
        <v>19.7</v>
      </c>
      <c r="E15">
        <v>47.9</v>
      </c>
      <c r="F15">
        <v>90.68</v>
      </c>
      <c r="G15">
        <v>24.27</v>
      </c>
      <c r="H15">
        <v>4.72</v>
      </c>
      <c r="I15">
        <v>26.34</v>
      </c>
      <c r="J15" s="30">
        <f t="shared" si="0"/>
        <v>92.141230068337137</v>
      </c>
      <c r="K15">
        <f t="shared" si="1"/>
        <v>19.55</v>
      </c>
      <c r="L15" s="30">
        <f t="shared" si="2"/>
        <v>17.863959999999999</v>
      </c>
      <c r="M15" s="30">
        <f t="shared" si="3"/>
        <v>43.435720000000003</v>
      </c>
      <c r="N15" s="30">
        <f t="shared" si="4"/>
        <v>143143.91147999998</v>
      </c>
      <c r="O15" s="30">
        <f t="shared" si="5"/>
        <v>87001.747160000014</v>
      </c>
      <c r="P15" s="30">
        <f t="shared" si="6"/>
        <v>230145.65863999998</v>
      </c>
    </row>
    <row r="16" spans="1:16" x14ac:dyDescent="0.3">
      <c r="A16" s="27" t="s">
        <v>98</v>
      </c>
      <c r="B16">
        <v>2003</v>
      </c>
      <c r="C16">
        <v>8013</v>
      </c>
      <c r="D16">
        <v>19.100000000000001</v>
      </c>
      <c r="E16">
        <v>39.299999999999997</v>
      </c>
      <c r="F16">
        <v>80.599999999999994</v>
      </c>
      <c r="G16">
        <v>22.48</v>
      </c>
      <c r="H16">
        <v>4.5599999999999996</v>
      </c>
      <c r="I16">
        <v>24.14</v>
      </c>
      <c r="J16" s="30">
        <f t="shared" si="0"/>
        <v>93.123446561723284</v>
      </c>
      <c r="K16">
        <f t="shared" si="1"/>
        <v>17.920000000000002</v>
      </c>
      <c r="L16" s="30">
        <f t="shared" si="2"/>
        <v>15.394599999999999</v>
      </c>
      <c r="M16" s="30">
        <f t="shared" si="3"/>
        <v>31.675799999999995</v>
      </c>
      <c r="N16" s="30">
        <f t="shared" si="4"/>
        <v>123356.92979999998</v>
      </c>
      <c r="O16" s="30">
        <f t="shared" si="5"/>
        <v>63446.62739999999</v>
      </c>
      <c r="P16" s="30">
        <f t="shared" si="6"/>
        <v>186803.55719999998</v>
      </c>
    </row>
    <row r="17" spans="1:16" x14ac:dyDescent="0.3">
      <c r="A17" s="27" t="s">
        <v>130</v>
      </c>
      <c r="B17">
        <v>2003</v>
      </c>
      <c r="C17">
        <v>8013</v>
      </c>
      <c r="D17">
        <v>21.7</v>
      </c>
      <c r="E17">
        <v>39.9</v>
      </c>
      <c r="F17">
        <v>72.709999999999994</v>
      </c>
      <c r="G17">
        <v>18.97</v>
      </c>
      <c r="H17">
        <v>2.94</v>
      </c>
      <c r="I17">
        <v>21.13</v>
      </c>
      <c r="J17" s="30">
        <f t="shared" si="0"/>
        <v>89.777567439659251</v>
      </c>
      <c r="K17">
        <f t="shared" si="1"/>
        <v>16.029999999999998</v>
      </c>
      <c r="L17" s="30">
        <f t="shared" si="2"/>
        <v>15.778069999999998</v>
      </c>
      <c r="M17" s="30">
        <f t="shared" si="3"/>
        <v>29.011289999999995</v>
      </c>
      <c r="N17" s="30">
        <f t="shared" si="4"/>
        <v>126429.67490999999</v>
      </c>
      <c r="O17" s="30">
        <f t="shared" si="5"/>
        <v>58109.613869999994</v>
      </c>
      <c r="P17" s="30">
        <f t="shared" si="6"/>
        <v>184539.28877999997</v>
      </c>
    </row>
    <row r="18" spans="1:16" x14ac:dyDescent="0.3">
      <c r="A18" s="27" t="s">
        <v>80</v>
      </c>
      <c r="B18">
        <v>2273</v>
      </c>
      <c r="C18">
        <v>9093</v>
      </c>
      <c r="D18">
        <v>25.9</v>
      </c>
      <c r="E18">
        <v>45.8</v>
      </c>
      <c r="F18">
        <v>111.29</v>
      </c>
      <c r="G18">
        <v>30.73</v>
      </c>
      <c r="H18">
        <v>7.23</v>
      </c>
      <c r="I18">
        <v>33.03</v>
      </c>
      <c r="J18" s="30">
        <f t="shared" si="0"/>
        <v>93.036633363608843</v>
      </c>
      <c r="K18">
        <f t="shared" si="1"/>
        <v>23.5</v>
      </c>
      <c r="L18" s="30">
        <f t="shared" si="2"/>
        <v>28.824110000000001</v>
      </c>
      <c r="M18" s="30">
        <f t="shared" si="3"/>
        <v>50.970819999999996</v>
      </c>
      <c r="N18" s="30">
        <f t="shared" si="4"/>
        <v>262097.63223000002</v>
      </c>
      <c r="O18" s="30">
        <f t="shared" si="5"/>
        <v>115856.67386</v>
      </c>
      <c r="P18" s="30">
        <f t="shared" si="6"/>
        <v>377954.30609000003</v>
      </c>
    </row>
    <row r="19" spans="1:16" x14ac:dyDescent="0.3">
      <c r="A19" s="27" t="s">
        <v>108</v>
      </c>
      <c r="B19">
        <v>2439</v>
      </c>
      <c r="C19">
        <v>9756</v>
      </c>
      <c r="D19">
        <v>18.5</v>
      </c>
      <c r="E19">
        <v>42.6</v>
      </c>
      <c r="F19">
        <v>75.66</v>
      </c>
      <c r="G19">
        <v>19.09</v>
      </c>
      <c r="H19">
        <v>3.58</v>
      </c>
      <c r="I19">
        <v>24.13</v>
      </c>
      <c r="J19" s="30">
        <f t="shared" si="0"/>
        <v>79.11313717364277</v>
      </c>
      <c r="K19">
        <f t="shared" si="1"/>
        <v>15.51</v>
      </c>
      <c r="L19" s="30">
        <f t="shared" si="2"/>
        <v>13.9971</v>
      </c>
      <c r="M19" s="30">
        <f t="shared" si="3"/>
        <v>32.231159999999996</v>
      </c>
      <c r="N19" s="30">
        <f t="shared" si="4"/>
        <v>136555.70759999999</v>
      </c>
      <c r="O19" s="30">
        <f t="shared" si="5"/>
        <v>78611.799239999993</v>
      </c>
      <c r="P19" s="30">
        <f t="shared" si="6"/>
        <v>215167.50683999999</v>
      </c>
    </row>
    <row r="20" spans="1:16" x14ac:dyDescent="0.3">
      <c r="A20" s="27" t="s">
        <v>131</v>
      </c>
      <c r="B20">
        <v>2439</v>
      </c>
      <c r="C20">
        <v>9756</v>
      </c>
      <c r="D20">
        <v>25</v>
      </c>
      <c r="E20">
        <v>37.1</v>
      </c>
      <c r="F20">
        <v>50.72</v>
      </c>
      <c r="G20">
        <v>13.59</v>
      </c>
      <c r="H20">
        <v>3.33</v>
      </c>
      <c r="I20">
        <v>15.69</v>
      </c>
      <c r="J20" s="30">
        <f t="shared" si="0"/>
        <v>86.615678776290636</v>
      </c>
      <c r="K20">
        <f t="shared" si="1"/>
        <v>10.26</v>
      </c>
      <c r="L20" s="30">
        <f t="shared" si="2"/>
        <v>12.68</v>
      </c>
      <c r="M20" s="30">
        <f t="shared" si="3"/>
        <v>18.817119999999999</v>
      </c>
      <c r="N20" s="30">
        <f t="shared" si="4"/>
        <v>123706.08</v>
      </c>
      <c r="O20" s="30">
        <f t="shared" si="5"/>
        <v>45894.955679999999</v>
      </c>
      <c r="P20" s="30">
        <f t="shared" si="6"/>
        <v>169601.03568</v>
      </c>
    </row>
    <row r="21" spans="1:16" x14ac:dyDescent="0.3">
      <c r="A21" s="27" t="s">
        <v>90</v>
      </c>
      <c r="B21">
        <v>2604</v>
      </c>
      <c r="C21">
        <v>10417</v>
      </c>
      <c r="D21">
        <v>22.7</v>
      </c>
      <c r="E21">
        <v>40.700000000000003</v>
      </c>
      <c r="F21">
        <v>84.02</v>
      </c>
      <c r="G21">
        <v>22.77</v>
      </c>
      <c r="H21">
        <v>4.66</v>
      </c>
      <c r="I21">
        <v>24.73</v>
      </c>
      <c r="J21" s="30">
        <f t="shared" si="0"/>
        <v>92.074403558431058</v>
      </c>
      <c r="K21">
        <f t="shared" si="1"/>
        <v>18.11</v>
      </c>
      <c r="L21" s="30">
        <f t="shared" si="2"/>
        <v>19.072539999999996</v>
      </c>
      <c r="M21" s="30">
        <f t="shared" si="3"/>
        <v>34.19614</v>
      </c>
      <c r="N21" s="30">
        <f t="shared" si="4"/>
        <v>198678.64917999995</v>
      </c>
      <c r="O21" s="30">
        <f t="shared" si="5"/>
        <v>89046.748559999993</v>
      </c>
      <c r="P21" s="30">
        <f t="shared" si="6"/>
        <v>287725.39773999993</v>
      </c>
    </row>
    <row r="22" spans="1:16" x14ac:dyDescent="0.3">
      <c r="A22" s="27" t="s">
        <v>100</v>
      </c>
      <c r="B22">
        <v>2604</v>
      </c>
      <c r="C22">
        <v>10417</v>
      </c>
      <c r="D22">
        <v>19.5</v>
      </c>
      <c r="E22">
        <v>42.2</v>
      </c>
      <c r="F22">
        <v>54.09</v>
      </c>
      <c r="G22">
        <v>15.49</v>
      </c>
      <c r="H22">
        <v>4.3499999999999996</v>
      </c>
      <c r="I22">
        <v>16.54</v>
      </c>
      <c r="J22" s="30">
        <f t="shared" si="0"/>
        <v>93.651753325272068</v>
      </c>
      <c r="K22">
        <f t="shared" si="1"/>
        <v>11.14</v>
      </c>
      <c r="L22" s="30">
        <f t="shared" si="2"/>
        <v>10.547550000000001</v>
      </c>
      <c r="M22" s="30">
        <f t="shared" si="3"/>
        <v>22.825980000000005</v>
      </c>
      <c r="N22" s="30">
        <f t="shared" si="4"/>
        <v>109873.82835000001</v>
      </c>
      <c r="O22" s="30">
        <f t="shared" si="5"/>
        <v>59438.851920000016</v>
      </c>
      <c r="P22" s="30">
        <f t="shared" si="6"/>
        <v>169312.68027000001</v>
      </c>
    </row>
    <row r="23" spans="1:16" x14ac:dyDescent="0.3">
      <c r="A23" s="27" t="s">
        <v>91</v>
      </c>
      <c r="B23">
        <v>2831</v>
      </c>
      <c r="C23">
        <v>11326</v>
      </c>
      <c r="D23">
        <v>22.1</v>
      </c>
      <c r="E23">
        <v>42.1</v>
      </c>
      <c r="F23">
        <v>81.36</v>
      </c>
      <c r="G23">
        <v>22.78</v>
      </c>
      <c r="H23">
        <v>4.93</v>
      </c>
      <c r="I23">
        <v>24.14</v>
      </c>
      <c r="J23" s="30">
        <f t="shared" si="0"/>
        <v>94.366197183098592</v>
      </c>
      <c r="K23">
        <f t="shared" si="1"/>
        <v>17.850000000000001</v>
      </c>
      <c r="L23" s="30">
        <f t="shared" si="2"/>
        <v>17.980560000000001</v>
      </c>
      <c r="M23" s="30">
        <f t="shared" si="3"/>
        <v>34.252560000000003</v>
      </c>
      <c r="N23" s="30">
        <f t="shared" si="4"/>
        <v>203647.82256</v>
      </c>
      <c r="O23" s="30">
        <f t="shared" si="5"/>
        <v>96968.997360000008</v>
      </c>
      <c r="P23" s="30">
        <f t="shared" si="6"/>
        <v>300616.81992000004</v>
      </c>
    </row>
    <row r="24" spans="1:16" x14ac:dyDescent="0.3">
      <c r="A24" s="27" t="s">
        <v>77</v>
      </c>
      <c r="B24">
        <v>3280</v>
      </c>
      <c r="C24">
        <v>13123</v>
      </c>
      <c r="D24">
        <v>23.1</v>
      </c>
      <c r="E24">
        <v>53.5</v>
      </c>
      <c r="F24">
        <v>432.41</v>
      </c>
      <c r="G24">
        <v>115.19</v>
      </c>
      <c r="H24">
        <v>21.41</v>
      </c>
      <c r="I24">
        <v>126.64</v>
      </c>
      <c r="J24" s="30">
        <f t="shared" si="0"/>
        <v>90.95862286797221</v>
      </c>
      <c r="K24">
        <f t="shared" si="1"/>
        <v>93.78</v>
      </c>
      <c r="L24" s="30">
        <f t="shared" si="2"/>
        <v>99.886710000000008</v>
      </c>
      <c r="M24" s="30">
        <f t="shared" si="3"/>
        <v>231.33935000000002</v>
      </c>
      <c r="N24" s="30">
        <f t="shared" si="4"/>
        <v>1310813.2953300001</v>
      </c>
      <c r="O24" s="30">
        <f t="shared" si="5"/>
        <v>758793.06800000009</v>
      </c>
      <c r="P24" s="30">
        <f t="shared" si="6"/>
        <v>2069606.3633300001</v>
      </c>
    </row>
    <row r="25" spans="1:16" x14ac:dyDescent="0.3">
      <c r="A25" s="27" t="s">
        <v>78</v>
      </c>
      <c r="B25">
        <v>3280</v>
      </c>
      <c r="C25">
        <v>13123</v>
      </c>
      <c r="D25">
        <v>22.6</v>
      </c>
      <c r="E25">
        <v>48.6</v>
      </c>
      <c r="F25">
        <v>152.53</v>
      </c>
      <c r="G25">
        <v>42.31</v>
      </c>
      <c r="H25">
        <v>9.06</v>
      </c>
      <c r="I25">
        <v>47.31</v>
      </c>
      <c r="J25" s="30">
        <f t="shared" si="0"/>
        <v>89.431409849926013</v>
      </c>
      <c r="K25">
        <f t="shared" si="1"/>
        <v>33.25</v>
      </c>
      <c r="L25" s="30">
        <f t="shared" si="2"/>
        <v>34.471780000000003</v>
      </c>
      <c r="M25" s="30">
        <f t="shared" si="3"/>
        <v>74.129580000000004</v>
      </c>
      <c r="N25" s="30">
        <f t="shared" si="4"/>
        <v>452373.16894000006</v>
      </c>
      <c r="O25" s="30">
        <f t="shared" si="5"/>
        <v>243145.02240000002</v>
      </c>
      <c r="P25" s="30">
        <f t="shared" si="6"/>
        <v>695518.19134000014</v>
      </c>
    </row>
    <row r="26" spans="1:16" x14ac:dyDescent="0.3">
      <c r="A26" s="27" t="s">
        <v>79</v>
      </c>
      <c r="B26">
        <v>3280</v>
      </c>
      <c r="C26">
        <v>13123</v>
      </c>
      <c r="D26">
        <v>21.4</v>
      </c>
      <c r="E26">
        <v>55.7</v>
      </c>
      <c r="F26">
        <v>110.19</v>
      </c>
      <c r="G26">
        <v>29.23</v>
      </c>
      <c r="H26">
        <v>5.4</v>
      </c>
      <c r="I26">
        <v>32.08</v>
      </c>
      <c r="J26" s="30">
        <f t="shared" si="0"/>
        <v>91.115960099750623</v>
      </c>
      <c r="K26">
        <f t="shared" si="1"/>
        <v>23.83</v>
      </c>
      <c r="L26" s="30">
        <f t="shared" si="2"/>
        <v>23.580659999999998</v>
      </c>
      <c r="M26" s="30">
        <f t="shared" si="3"/>
        <v>61.375830000000008</v>
      </c>
      <c r="N26" s="30">
        <f t="shared" si="4"/>
        <v>309449.00117999996</v>
      </c>
      <c r="O26" s="30">
        <f t="shared" si="5"/>
        <v>201312.72240000003</v>
      </c>
      <c r="P26" s="30">
        <f t="shared" si="6"/>
        <v>510761.72357999999</v>
      </c>
    </row>
    <row r="27" spans="1:16" x14ac:dyDescent="0.3">
      <c r="A27" s="27" t="s">
        <v>81</v>
      </c>
      <c r="B27">
        <v>3280</v>
      </c>
      <c r="C27">
        <v>13123</v>
      </c>
      <c r="D27">
        <v>29.3</v>
      </c>
      <c r="E27">
        <v>48.9</v>
      </c>
      <c r="F27">
        <v>195.63</v>
      </c>
      <c r="G27">
        <v>53.93</v>
      </c>
      <c r="H27">
        <v>12.56</v>
      </c>
      <c r="I27">
        <v>56.63</v>
      </c>
      <c r="J27" s="30">
        <f>((100*G27)/I27)</f>
        <v>95.232209076461231</v>
      </c>
      <c r="K27">
        <f t="shared" si="1"/>
        <v>41.37</v>
      </c>
      <c r="L27" s="30">
        <f t="shared" si="2"/>
        <v>57.319589999999998</v>
      </c>
      <c r="M27" s="30">
        <f t="shared" si="3"/>
        <v>95.663069999999991</v>
      </c>
      <c r="N27" s="30">
        <f t="shared" si="4"/>
        <v>752204.97956999997</v>
      </c>
      <c r="O27" s="30">
        <f t="shared" si="5"/>
        <v>313774.86959999998</v>
      </c>
      <c r="P27" s="30">
        <f t="shared" si="6"/>
        <v>1065979.8491699998</v>
      </c>
    </row>
    <row r="28" spans="1:16" x14ac:dyDescent="0.3">
      <c r="A28" s="27" t="s">
        <v>82</v>
      </c>
      <c r="B28">
        <v>3280</v>
      </c>
      <c r="C28">
        <v>13123</v>
      </c>
      <c r="D28">
        <v>18.2</v>
      </c>
      <c r="E28">
        <v>50.7</v>
      </c>
      <c r="F28">
        <v>135.16999999999999</v>
      </c>
      <c r="G28">
        <v>35.93</v>
      </c>
      <c r="H28">
        <v>6</v>
      </c>
      <c r="I28">
        <v>37.93</v>
      </c>
      <c r="J28" s="30">
        <f t="shared" si="0"/>
        <v>94.727128921697869</v>
      </c>
      <c r="K28">
        <f t="shared" si="1"/>
        <v>29.93</v>
      </c>
      <c r="L28" s="30">
        <f t="shared" si="2"/>
        <v>24.600939999999998</v>
      </c>
      <c r="M28" s="30">
        <f t="shared" si="3"/>
        <v>68.531189999999995</v>
      </c>
      <c r="N28" s="30">
        <f t="shared" si="4"/>
        <v>322838.13561999996</v>
      </c>
      <c r="O28" s="30">
        <f t="shared" si="5"/>
        <v>224782.30319999999</v>
      </c>
      <c r="P28" s="30">
        <f t="shared" si="6"/>
        <v>547620.43881999992</v>
      </c>
    </row>
    <row r="29" spans="1:16" x14ac:dyDescent="0.3">
      <c r="A29" s="27" t="s">
        <v>75</v>
      </c>
      <c r="B29">
        <v>3659</v>
      </c>
      <c r="C29">
        <v>14639</v>
      </c>
      <c r="D29">
        <v>17.2</v>
      </c>
      <c r="E29">
        <v>65.8</v>
      </c>
      <c r="F29">
        <v>140.27000000000001</v>
      </c>
      <c r="G29">
        <v>39.46</v>
      </c>
      <c r="H29">
        <v>9.4600000000000009</v>
      </c>
      <c r="I29">
        <v>41.17</v>
      </c>
      <c r="J29" s="30">
        <f t="shared" si="0"/>
        <v>95.846490162739855</v>
      </c>
      <c r="K29">
        <f t="shared" si="1"/>
        <v>30</v>
      </c>
      <c r="L29" s="30">
        <f t="shared" si="2"/>
        <v>24.126439999999999</v>
      </c>
      <c r="M29" s="30">
        <f t="shared" si="3"/>
        <v>92.297659999999993</v>
      </c>
      <c r="N29" s="30">
        <f t="shared" si="4"/>
        <v>353186.95515999995</v>
      </c>
      <c r="O29" s="30">
        <f t="shared" si="5"/>
        <v>337717.13793999999</v>
      </c>
      <c r="P29" s="30">
        <f t="shared" si="6"/>
        <v>690904.09309999994</v>
      </c>
    </row>
    <row r="30" spans="1:16" x14ac:dyDescent="0.3">
      <c r="A30" s="27" t="s">
        <v>76</v>
      </c>
      <c r="B30">
        <v>3659</v>
      </c>
      <c r="C30">
        <v>14639</v>
      </c>
      <c r="D30">
        <v>18</v>
      </c>
      <c r="E30">
        <v>60.4</v>
      </c>
      <c r="F30">
        <v>166.16</v>
      </c>
      <c r="G30">
        <v>46.08</v>
      </c>
      <c r="H30">
        <v>9.92</v>
      </c>
      <c r="I30">
        <v>47.68</v>
      </c>
      <c r="J30" s="30">
        <f t="shared" si="0"/>
        <v>96.644295302013418</v>
      </c>
      <c r="K30">
        <f t="shared" si="1"/>
        <v>36.159999999999997</v>
      </c>
      <c r="L30" s="30">
        <f t="shared" si="2"/>
        <v>29.908799999999999</v>
      </c>
      <c r="M30" s="30">
        <f t="shared" si="3"/>
        <v>100.36063999999999</v>
      </c>
      <c r="N30" s="30">
        <f t="shared" si="4"/>
        <v>437834.92320000002</v>
      </c>
      <c r="O30" s="30">
        <f t="shared" si="5"/>
        <v>367219.58175999997</v>
      </c>
      <c r="P30" s="30">
        <f t="shared" si="6"/>
        <v>805054.50496000005</v>
      </c>
    </row>
    <row r="31" spans="1:16" x14ac:dyDescent="0.3">
      <c r="A31" s="27" t="s">
        <v>83</v>
      </c>
      <c r="B31">
        <v>3659</v>
      </c>
      <c r="C31">
        <v>14639</v>
      </c>
      <c r="D31">
        <v>18.2</v>
      </c>
      <c r="E31">
        <v>60.7</v>
      </c>
      <c r="F31">
        <v>116.66</v>
      </c>
      <c r="G31">
        <v>30.66</v>
      </c>
      <c r="H31">
        <v>6.33</v>
      </c>
      <c r="I31">
        <v>33.08</v>
      </c>
      <c r="J31" s="30">
        <f t="shared" si="0"/>
        <v>92.68440145102781</v>
      </c>
      <c r="K31">
        <f t="shared" si="1"/>
        <v>24.33</v>
      </c>
      <c r="L31" s="30">
        <f t="shared" si="2"/>
        <v>21.232119999999998</v>
      </c>
      <c r="M31" s="30">
        <f t="shared" si="3"/>
        <v>70.812619999999995</v>
      </c>
      <c r="N31" s="30">
        <f t="shared" si="4"/>
        <v>310817.00467999995</v>
      </c>
      <c r="O31" s="30">
        <f t="shared" si="5"/>
        <v>259103.37657999998</v>
      </c>
      <c r="P31" s="30">
        <f t="shared" si="6"/>
        <v>569920.38125999994</v>
      </c>
    </row>
    <row r="32" spans="1:16" x14ac:dyDescent="0.3">
      <c r="A32" s="27" t="s">
        <v>84</v>
      </c>
      <c r="B32">
        <v>3659</v>
      </c>
      <c r="C32">
        <v>14639</v>
      </c>
      <c r="D32">
        <v>22.1</v>
      </c>
      <c r="E32">
        <v>69.400000000000006</v>
      </c>
      <c r="F32">
        <v>126.97</v>
      </c>
      <c r="G32">
        <v>33.21</v>
      </c>
      <c r="H32">
        <v>5.56</v>
      </c>
      <c r="I32">
        <v>34.24</v>
      </c>
      <c r="J32" s="30">
        <f t="shared" si="0"/>
        <v>96.991822429906534</v>
      </c>
      <c r="K32">
        <f t="shared" si="1"/>
        <v>27.650000000000002</v>
      </c>
      <c r="L32" s="30">
        <f t="shared" si="2"/>
        <v>28.060369999999999</v>
      </c>
      <c r="M32" s="30">
        <f t="shared" si="3"/>
        <v>88.117180000000005</v>
      </c>
      <c r="N32" s="30">
        <f t="shared" si="4"/>
        <v>410775.75643000001</v>
      </c>
      <c r="O32" s="30">
        <f t="shared" si="5"/>
        <v>322420.76162</v>
      </c>
      <c r="P32" s="30">
        <f t="shared" si="6"/>
        <v>733196.51805000007</v>
      </c>
    </row>
    <row r="33" spans="1:16" x14ac:dyDescent="0.3">
      <c r="A33" s="27" t="s">
        <v>85</v>
      </c>
      <c r="B33">
        <v>3659</v>
      </c>
      <c r="C33">
        <v>14639</v>
      </c>
      <c r="D33">
        <v>21.3</v>
      </c>
      <c r="E33">
        <v>66.599999999999994</v>
      </c>
      <c r="F33">
        <v>157.21</v>
      </c>
      <c r="G33">
        <v>41.56</v>
      </c>
      <c r="H33">
        <v>7.36</v>
      </c>
      <c r="I33">
        <v>43.24</v>
      </c>
      <c r="J33" s="30">
        <f t="shared" si="0"/>
        <v>96.114708603145232</v>
      </c>
      <c r="K33">
        <f t="shared" si="1"/>
        <v>34.200000000000003</v>
      </c>
      <c r="L33" s="30">
        <f t="shared" si="2"/>
        <v>33.485730000000004</v>
      </c>
      <c r="M33" s="30">
        <f t="shared" si="3"/>
        <v>104.70186</v>
      </c>
      <c r="N33" s="30">
        <f t="shared" si="4"/>
        <v>490197.60147000005</v>
      </c>
      <c r="O33" s="30">
        <f t="shared" si="5"/>
        <v>383104.10573999997</v>
      </c>
      <c r="P33" s="30">
        <f t="shared" si="6"/>
        <v>873301.70721000002</v>
      </c>
    </row>
    <row r="34" spans="1:16" x14ac:dyDescent="0.3">
      <c r="A34" s="27" t="s">
        <v>86</v>
      </c>
      <c r="B34">
        <v>3659</v>
      </c>
      <c r="C34">
        <v>14639</v>
      </c>
      <c r="D34">
        <v>22.7</v>
      </c>
      <c r="E34">
        <v>59.7</v>
      </c>
      <c r="F34">
        <v>131.97999999999999</v>
      </c>
      <c r="G34">
        <v>36.409999999999997</v>
      </c>
      <c r="H34">
        <v>7.88</v>
      </c>
      <c r="I34">
        <v>37.83</v>
      </c>
      <c r="J34" s="30">
        <f t="shared" si="0"/>
        <v>96.246365318530266</v>
      </c>
      <c r="K34">
        <f t="shared" si="1"/>
        <v>28.529999999999998</v>
      </c>
      <c r="L34" s="30">
        <f t="shared" si="2"/>
        <v>29.959459999999996</v>
      </c>
      <c r="M34" s="30">
        <f t="shared" si="3"/>
        <v>78.792059999999992</v>
      </c>
      <c r="N34" s="30">
        <f t="shared" si="4"/>
        <v>438576.53493999992</v>
      </c>
      <c r="O34" s="30">
        <f t="shared" si="5"/>
        <v>288300.14753999998</v>
      </c>
      <c r="P34" s="30">
        <f t="shared" si="6"/>
        <v>726876.68247999996</v>
      </c>
    </row>
    <row r="35" spans="1:16" x14ac:dyDescent="0.3">
      <c r="A35" s="27" t="s">
        <v>87</v>
      </c>
      <c r="B35">
        <v>3659</v>
      </c>
      <c r="C35">
        <v>14639</v>
      </c>
      <c r="D35">
        <v>22.1</v>
      </c>
      <c r="E35">
        <v>47.1</v>
      </c>
      <c r="F35">
        <v>86.12</v>
      </c>
      <c r="G35">
        <v>22.96</v>
      </c>
      <c r="H35">
        <v>5.1100000000000003</v>
      </c>
      <c r="I35">
        <v>24.24</v>
      </c>
      <c r="J35" s="30">
        <f t="shared" si="0"/>
        <v>94.71947194719472</v>
      </c>
      <c r="K35">
        <f t="shared" si="1"/>
        <v>17.850000000000001</v>
      </c>
      <c r="L35" s="30">
        <f t="shared" si="2"/>
        <v>19.032520000000002</v>
      </c>
      <c r="M35" s="30">
        <f t="shared" si="3"/>
        <v>40.562520000000006</v>
      </c>
      <c r="N35" s="30">
        <f t="shared" si="4"/>
        <v>278617.06028000003</v>
      </c>
      <c r="O35" s="30">
        <f t="shared" si="5"/>
        <v>148418.26068000004</v>
      </c>
      <c r="P35" s="30">
        <f t="shared" si="6"/>
        <v>427035.32096000004</v>
      </c>
    </row>
    <row r="36" spans="1:16" x14ac:dyDescent="0.3">
      <c r="A36" s="27" t="s">
        <v>88</v>
      </c>
      <c r="B36">
        <v>3659</v>
      </c>
      <c r="C36">
        <v>14639</v>
      </c>
      <c r="D36">
        <v>19.7</v>
      </c>
      <c r="E36">
        <v>67.7</v>
      </c>
      <c r="F36">
        <v>108.86</v>
      </c>
      <c r="G36">
        <v>28.94</v>
      </c>
      <c r="H36">
        <v>4.8099999999999996</v>
      </c>
      <c r="I36">
        <v>30.08</v>
      </c>
      <c r="J36" s="30">
        <f t="shared" si="0"/>
        <v>96.210106382978722</v>
      </c>
      <c r="K36">
        <f t="shared" si="1"/>
        <v>24.130000000000003</v>
      </c>
      <c r="L36" s="30">
        <f t="shared" si="2"/>
        <v>21.445419999999999</v>
      </c>
      <c r="M36" s="30">
        <f t="shared" si="3"/>
        <v>73.698220000000006</v>
      </c>
      <c r="N36" s="30">
        <f t="shared" si="4"/>
        <v>313939.50337999995</v>
      </c>
      <c r="O36" s="30">
        <f t="shared" si="5"/>
        <v>269661.78698000003</v>
      </c>
      <c r="P36" s="30">
        <f t="shared" si="6"/>
        <v>583601.29035999998</v>
      </c>
    </row>
    <row r="37" spans="1:16" x14ac:dyDescent="0.3">
      <c r="A37" s="27" t="s">
        <v>89</v>
      </c>
      <c r="B37">
        <v>3659</v>
      </c>
      <c r="C37">
        <v>14639</v>
      </c>
      <c r="D37">
        <v>18.100000000000001</v>
      </c>
      <c r="E37">
        <v>58</v>
      </c>
      <c r="F37">
        <v>98.85</v>
      </c>
      <c r="G37">
        <v>27.85</v>
      </c>
      <c r="H37">
        <v>7.14</v>
      </c>
      <c r="I37">
        <v>29.78</v>
      </c>
      <c r="J37" s="30">
        <f t="shared" si="0"/>
        <v>93.519140362659499</v>
      </c>
      <c r="K37">
        <f t="shared" si="1"/>
        <v>20.71</v>
      </c>
      <c r="L37" s="30">
        <f t="shared" si="2"/>
        <v>17.891850000000002</v>
      </c>
      <c r="M37" s="30">
        <f t="shared" si="3"/>
        <v>57.332999999999991</v>
      </c>
      <c r="N37" s="30">
        <f t="shared" si="4"/>
        <v>261918.79215000002</v>
      </c>
      <c r="O37" s="30">
        <f t="shared" si="5"/>
        <v>209781.44699999996</v>
      </c>
      <c r="P37" s="30">
        <f t="shared" si="6"/>
        <v>471700.23914999998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70" zoomScaleNormal="70" workbookViewId="0">
      <selection activeCell="K2" sqref="K2:L37"/>
    </sheetView>
  </sheetViews>
  <sheetFormatPr defaultRowHeight="15.6" x14ac:dyDescent="0.3"/>
  <cols>
    <col min="1" max="1" width="53.44140625" style="27" customWidth="1"/>
    <col min="2" max="2" width="8.88671875" customWidth="1"/>
    <col min="3" max="3" width="10.109375" customWidth="1"/>
    <col min="4" max="4" width="22" customWidth="1"/>
    <col min="5" max="5" width="11.5546875" customWidth="1"/>
    <col min="6" max="6" width="10.6640625" customWidth="1"/>
    <col min="7" max="7" width="11.88671875" style="30" customWidth="1"/>
    <col min="8" max="8" width="13.33203125" style="30" customWidth="1"/>
    <col min="9" max="10" width="28.109375" customWidth="1"/>
    <col min="11" max="11" width="16.21875" customWidth="1"/>
    <col min="12" max="12" width="16" customWidth="1"/>
  </cols>
  <sheetData>
    <row r="1" spans="1:12" x14ac:dyDescent="0.3">
      <c r="A1" s="29" t="s">
        <v>121</v>
      </c>
      <c r="B1" s="29" t="s">
        <v>122</v>
      </c>
      <c r="C1" s="29" t="s">
        <v>123</v>
      </c>
      <c r="D1" s="29" t="s">
        <v>132</v>
      </c>
      <c r="E1" s="29" t="s">
        <v>124</v>
      </c>
      <c r="F1" s="29" t="s">
        <v>125</v>
      </c>
      <c r="G1" s="33" t="s">
        <v>138</v>
      </c>
      <c r="H1" s="33" t="s">
        <v>139</v>
      </c>
      <c r="I1" s="29" t="s">
        <v>133</v>
      </c>
      <c r="J1" s="29" t="s">
        <v>144</v>
      </c>
      <c r="K1" s="29" t="s">
        <v>145</v>
      </c>
      <c r="L1" s="29" t="s">
        <v>146</v>
      </c>
    </row>
    <row r="2" spans="1:12" x14ac:dyDescent="0.3">
      <c r="A2" s="27" t="s">
        <v>101</v>
      </c>
      <c r="B2">
        <v>1876</v>
      </c>
      <c r="C2">
        <v>7505</v>
      </c>
      <c r="D2">
        <v>75.08</v>
      </c>
      <c r="E2">
        <v>23.6</v>
      </c>
      <c r="F2">
        <v>39.700000000000003</v>
      </c>
      <c r="G2" s="30">
        <v>17.718880000000002</v>
      </c>
      <c r="H2" s="30">
        <v>29.806760000000001</v>
      </c>
      <c r="I2">
        <v>21</v>
      </c>
      <c r="J2" s="30">
        <f>(D2/I2)</f>
        <v>3.5752380952380953</v>
      </c>
      <c r="K2" s="30">
        <f>(G2/I2)</f>
        <v>0.84375619047619055</v>
      </c>
      <c r="L2" s="30">
        <f>(H2/I2)</f>
        <v>1.4193695238095239</v>
      </c>
    </row>
    <row r="3" spans="1:12" x14ac:dyDescent="0.3">
      <c r="A3" s="27" t="s">
        <v>102</v>
      </c>
      <c r="B3">
        <v>1876</v>
      </c>
      <c r="C3">
        <v>7505</v>
      </c>
      <c r="D3">
        <v>86.71</v>
      </c>
      <c r="E3">
        <v>24.8</v>
      </c>
      <c r="F3">
        <v>42.3</v>
      </c>
      <c r="G3" s="30">
        <v>21.504079999999998</v>
      </c>
      <c r="H3" s="30">
        <v>36.678329999999995</v>
      </c>
      <c r="I3">
        <v>23.78</v>
      </c>
      <c r="J3" s="30">
        <f t="shared" ref="J3:J37" si="0">(D3/I3)</f>
        <v>3.6463414634146338</v>
      </c>
      <c r="K3" s="30">
        <f t="shared" ref="K3:K37" si="1">(G3/I3)</f>
        <v>0.90429268292682918</v>
      </c>
      <c r="L3" s="30">
        <f t="shared" ref="L3:L37" si="2">(H3/I3)</f>
        <v>1.54240243902439</v>
      </c>
    </row>
    <row r="4" spans="1:12" x14ac:dyDescent="0.3">
      <c r="A4" s="27" t="s">
        <v>126</v>
      </c>
      <c r="B4">
        <v>1876</v>
      </c>
      <c r="C4">
        <v>7505</v>
      </c>
      <c r="D4">
        <v>77.89</v>
      </c>
      <c r="E4">
        <v>28.6</v>
      </c>
      <c r="F4">
        <v>41.7</v>
      </c>
      <c r="G4" s="30">
        <v>22.276540000000004</v>
      </c>
      <c r="H4" s="30">
        <v>32.480130000000003</v>
      </c>
      <c r="I4">
        <v>22.14</v>
      </c>
      <c r="J4" s="30">
        <f t="shared" si="0"/>
        <v>3.51806684733514</v>
      </c>
      <c r="K4" s="30">
        <f t="shared" si="1"/>
        <v>1.0061671183378502</v>
      </c>
      <c r="L4" s="30">
        <f t="shared" si="2"/>
        <v>1.4670338753387535</v>
      </c>
    </row>
    <row r="5" spans="1:12" x14ac:dyDescent="0.3">
      <c r="A5" s="27" t="s">
        <v>104</v>
      </c>
      <c r="B5">
        <v>1876</v>
      </c>
      <c r="C5">
        <v>7505</v>
      </c>
      <c r="D5">
        <v>77.8</v>
      </c>
      <c r="E5">
        <v>27.8</v>
      </c>
      <c r="F5">
        <v>42.7</v>
      </c>
      <c r="G5" s="30">
        <v>21.628400000000003</v>
      </c>
      <c r="H5" s="30">
        <v>33.220600000000005</v>
      </c>
      <c r="I5">
        <v>21.51</v>
      </c>
      <c r="J5" s="30">
        <f t="shared" si="0"/>
        <v>3.6169223616922359</v>
      </c>
      <c r="K5" s="30">
        <f t="shared" si="1"/>
        <v>1.0055044165504416</v>
      </c>
      <c r="L5" s="30">
        <f t="shared" si="2"/>
        <v>1.544425848442585</v>
      </c>
    </row>
    <row r="6" spans="1:12" x14ac:dyDescent="0.3">
      <c r="A6" s="27" t="s">
        <v>127</v>
      </c>
      <c r="B6">
        <v>1876</v>
      </c>
      <c r="C6">
        <v>7505</v>
      </c>
      <c r="D6">
        <v>63.09</v>
      </c>
      <c r="E6">
        <v>29.4</v>
      </c>
      <c r="F6">
        <v>41</v>
      </c>
      <c r="G6" s="30">
        <v>18.548459999999999</v>
      </c>
      <c r="H6" s="30">
        <v>25.866900000000001</v>
      </c>
      <c r="I6">
        <v>17.399999999999999</v>
      </c>
      <c r="J6" s="30">
        <f t="shared" si="0"/>
        <v>3.6258620689655179</v>
      </c>
      <c r="K6" s="30">
        <f t="shared" si="1"/>
        <v>1.066003448275862</v>
      </c>
      <c r="L6" s="30">
        <f t="shared" si="2"/>
        <v>1.4866034482758623</v>
      </c>
    </row>
    <row r="7" spans="1:12" x14ac:dyDescent="0.3">
      <c r="A7" s="27" t="s">
        <v>106</v>
      </c>
      <c r="B7">
        <v>1876</v>
      </c>
      <c r="C7">
        <v>7505</v>
      </c>
      <c r="D7">
        <v>54.35</v>
      </c>
      <c r="E7">
        <v>26.3</v>
      </c>
      <c r="F7">
        <v>42.8</v>
      </c>
      <c r="G7" s="30">
        <v>14.29405</v>
      </c>
      <c r="H7" s="30">
        <v>23.261800000000001</v>
      </c>
      <c r="I7">
        <v>14.77</v>
      </c>
      <c r="J7" s="30">
        <f t="shared" si="0"/>
        <v>3.6797562626946516</v>
      </c>
      <c r="K7" s="30">
        <f t="shared" si="1"/>
        <v>0.96777589708869338</v>
      </c>
      <c r="L7" s="30">
        <f t="shared" si="2"/>
        <v>1.5749356804333108</v>
      </c>
    </row>
    <row r="8" spans="1:12" x14ac:dyDescent="0.3">
      <c r="A8" s="27" t="s">
        <v>128</v>
      </c>
      <c r="B8">
        <v>1876</v>
      </c>
      <c r="C8">
        <v>7505</v>
      </c>
      <c r="D8">
        <v>47.33</v>
      </c>
      <c r="E8">
        <v>23.7</v>
      </c>
      <c r="F8">
        <v>38.4</v>
      </c>
      <c r="G8" s="30">
        <v>11.21721</v>
      </c>
      <c r="H8" s="30">
        <v>18.174720000000001</v>
      </c>
      <c r="I8">
        <v>12.51</v>
      </c>
      <c r="J8" s="30">
        <f t="shared" si="0"/>
        <v>3.7833733013589126</v>
      </c>
      <c r="K8" s="30">
        <f t="shared" si="1"/>
        <v>0.89665947242206234</v>
      </c>
      <c r="L8" s="30">
        <f t="shared" si="2"/>
        <v>1.4528153477218226</v>
      </c>
    </row>
    <row r="9" spans="1:12" x14ac:dyDescent="0.3">
      <c r="A9" s="27" t="s">
        <v>129</v>
      </c>
      <c r="B9">
        <v>1876</v>
      </c>
      <c r="C9">
        <v>7505</v>
      </c>
      <c r="D9">
        <v>52.55</v>
      </c>
      <c r="E9">
        <v>23.4</v>
      </c>
      <c r="F9">
        <v>39.299999999999997</v>
      </c>
      <c r="G9" s="30">
        <v>12.296699999999998</v>
      </c>
      <c r="H9" s="30">
        <v>20.652149999999995</v>
      </c>
      <c r="I9">
        <v>13.95</v>
      </c>
      <c r="J9" s="30">
        <f t="shared" si="0"/>
        <v>3.7670250896057347</v>
      </c>
      <c r="K9" s="30">
        <f t="shared" si="1"/>
        <v>0.88148387096774183</v>
      </c>
      <c r="L9" s="30">
        <f t="shared" si="2"/>
        <v>1.4804408602150536</v>
      </c>
    </row>
    <row r="10" spans="1:12" x14ac:dyDescent="0.3">
      <c r="A10" s="27" t="s">
        <v>92</v>
      </c>
      <c r="B10">
        <v>2003</v>
      </c>
      <c r="C10">
        <v>8013</v>
      </c>
      <c r="D10">
        <v>92.85</v>
      </c>
      <c r="E10">
        <v>27.7</v>
      </c>
      <c r="F10">
        <v>48.9</v>
      </c>
      <c r="G10" s="30">
        <v>25.719449999999995</v>
      </c>
      <c r="H10" s="30">
        <v>45.403649999999999</v>
      </c>
      <c r="I10">
        <v>27</v>
      </c>
      <c r="J10" s="30">
        <f t="shared" si="0"/>
        <v>3.4388888888888887</v>
      </c>
      <c r="K10" s="30">
        <f t="shared" si="1"/>
        <v>0.95257222222222204</v>
      </c>
      <c r="L10" s="30">
        <f t="shared" si="2"/>
        <v>1.6816166666666665</v>
      </c>
    </row>
    <row r="11" spans="1:12" x14ac:dyDescent="0.3">
      <c r="A11" s="27" t="s">
        <v>93</v>
      </c>
      <c r="B11">
        <v>2003</v>
      </c>
      <c r="C11">
        <v>8013</v>
      </c>
      <c r="D11">
        <v>120.83</v>
      </c>
      <c r="E11">
        <v>20.5</v>
      </c>
      <c r="F11">
        <v>42.8</v>
      </c>
      <c r="G11" s="30">
        <v>24.770149999999997</v>
      </c>
      <c r="H11" s="30">
        <v>51.715240000000001</v>
      </c>
      <c r="I11">
        <v>32.869999999999997</v>
      </c>
      <c r="J11" s="30">
        <f t="shared" si="0"/>
        <v>3.6759963492546399</v>
      </c>
      <c r="K11" s="30">
        <f t="shared" si="1"/>
        <v>0.75357925159720107</v>
      </c>
      <c r="L11" s="30">
        <f t="shared" si="2"/>
        <v>1.5733264374809859</v>
      </c>
    </row>
    <row r="12" spans="1:12" x14ac:dyDescent="0.3">
      <c r="A12" s="27" t="s">
        <v>94</v>
      </c>
      <c r="B12">
        <v>2003</v>
      </c>
      <c r="C12">
        <v>8013</v>
      </c>
      <c r="D12">
        <v>82.46</v>
      </c>
      <c r="E12">
        <v>20.100000000000001</v>
      </c>
      <c r="F12">
        <v>47.1</v>
      </c>
      <c r="G12" s="30">
        <v>16.574459999999998</v>
      </c>
      <c r="H12" s="30">
        <v>38.838659999999997</v>
      </c>
      <c r="I12">
        <v>23.17</v>
      </c>
      <c r="J12" s="30">
        <f t="shared" si="0"/>
        <v>3.5589123867069481</v>
      </c>
      <c r="K12" s="30">
        <f t="shared" si="1"/>
        <v>0.71534138972809658</v>
      </c>
      <c r="L12" s="30">
        <f t="shared" si="2"/>
        <v>1.6762477341389725</v>
      </c>
    </row>
    <row r="13" spans="1:12" x14ac:dyDescent="0.3">
      <c r="A13" s="27" t="s">
        <v>95</v>
      </c>
      <c r="B13">
        <v>2003</v>
      </c>
      <c r="C13">
        <v>8013</v>
      </c>
      <c r="D13">
        <v>77.98</v>
      </c>
      <c r="E13">
        <v>20.9</v>
      </c>
      <c r="F13">
        <v>40.1</v>
      </c>
      <c r="G13" s="30">
        <v>16.297820000000002</v>
      </c>
      <c r="H13" s="30">
        <v>31.269980000000004</v>
      </c>
      <c r="I13">
        <v>22.76</v>
      </c>
      <c r="J13" s="30">
        <f t="shared" si="0"/>
        <v>3.4261862917398944</v>
      </c>
      <c r="K13" s="30">
        <f t="shared" si="1"/>
        <v>0.716072934973638</v>
      </c>
      <c r="L13" s="30">
        <f t="shared" si="2"/>
        <v>1.3739007029876977</v>
      </c>
    </row>
    <row r="14" spans="1:12" x14ac:dyDescent="0.3">
      <c r="A14" s="27" t="s">
        <v>96</v>
      </c>
      <c r="B14">
        <v>2003</v>
      </c>
      <c r="C14">
        <v>8013</v>
      </c>
      <c r="D14">
        <v>77.16</v>
      </c>
      <c r="E14">
        <v>19.399999999999999</v>
      </c>
      <c r="F14">
        <v>44.3</v>
      </c>
      <c r="G14" s="30">
        <v>14.969039999999998</v>
      </c>
      <c r="H14" s="30">
        <v>34.181879999999992</v>
      </c>
      <c r="I14">
        <v>21</v>
      </c>
      <c r="J14" s="30">
        <f t="shared" si="0"/>
        <v>3.6742857142857139</v>
      </c>
      <c r="K14" s="30">
        <f t="shared" si="1"/>
        <v>0.71281142857142843</v>
      </c>
      <c r="L14" s="30">
        <f t="shared" si="2"/>
        <v>1.6277085714285711</v>
      </c>
    </row>
    <row r="15" spans="1:12" x14ac:dyDescent="0.3">
      <c r="A15" s="27" t="s">
        <v>97</v>
      </c>
      <c r="B15">
        <v>2003</v>
      </c>
      <c r="C15">
        <v>8013</v>
      </c>
      <c r="D15">
        <v>90.68</v>
      </c>
      <c r="E15">
        <v>19.7</v>
      </c>
      <c r="F15">
        <v>47.9</v>
      </c>
      <c r="G15" s="30">
        <v>17.863959999999999</v>
      </c>
      <c r="H15" s="30">
        <v>43.435720000000003</v>
      </c>
      <c r="I15">
        <v>24.27</v>
      </c>
      <c r="J15" s="30">
        <f t="shared" si="0"/>
        <v>3.7362999587968688</v>
      </c>
      <c r="K15" s="30">
        <f t="shared" si="1"/>
        <v>0.73605109188298312</v>
      </c>
      <c r="L15" s="30">
        <f t="shared" si="2"/>
        <v>1.7896876802637003</v>
      </c>
    </row>
    <row r="16" spans="1:12" x14ac:dyDescent="0.3">
      <c r="A16" s="27" t="s">
        <v>98</v>
      </c>
      <c r="B16">
        <v>2003</v>
      </c>
      <c r="C16">
        <v>8013</v>
      </c>
      <c r="D16">
        <v>80.599999999999994</v>
      </c>
      <c r="E16">
        <v>19.100000000000001</v>
      </c>
      <c r="F16">
        <v>39.299999999999997</v>
      </c>
      <c r="G16" s="30">
        <v>15.394599999999999</v>
      </c>
      <c r="H16" s="30">
        <v>31.675799999999995</v>
      </c>
      <c r="I16">
        <v>22.48</v>
      </c>
      <c r="J16" s="30">
        <f t="shared" si="0"/>
        <v>3.5854092526690389</v>
      </c>
      <c r="K16" s="30">
        <f t="shared" si="1"/>
        <v>0.68481316725978636</v>
      </c>
      <c r="L16" s="30">
        <f t="shared" si="2"/>
        <v>1.4090658362989321</v>
      </c>
    </row>
    <row r="17" spans="1:12" x14ac:dyDescent="0.3">
      <c r="A17" s="27" t="s">
        <v>130</v>
      </c>
      <c r="B17">
        <v>2003</v>
      </c>
      <c r="C17">
        <v>8013</v>
      </c>
      <c r="D17">
        <v>72.709999999999994</v>
      </c>
      <c r="E17">
        <v>21.7</v>
      </c>
      <c r="F17">
        <v>39.9</v>
      </c>
      <c r="G17" s="30">
        <v>15.778069999999998</v>
      </c>
      <c r="H17" s="30">
        <v>29.011289999999995</v>
      </c>
      <c r="I17">
        <v>18.97</v>
      </c>
      <c r="J17" s="30">
        <f t="shared" si="0"/>
        <v>3.8328940432261462</v>
      </c>
      <c r="K17" s="30">
        <f t="shared" si="1"/>
        <v>0.83173800738007375</v>
      </c>
      <c r="L17" s="30">
        <f t="shared" si="2"/>
        <v>1.5293247232472322</v>
      </c>
    </row>
    <row r="18" spans="1:12" x14ac:dyDescent="0.3">
      <c r="A18" s="27" t="s">
        <v>80</v>
      </c>
      <c r="B18">
        <v>2273</v>
      </c>
      <c r="C18">
        <v>9093</v>
      </c>
      <c r="D18">
        <v>111.29</v>
      </c>
      <c r="E18">
        <v>25.9</v>
      </c>
      <c r="F18">
        <v>45.8</v>
      </c>
      <c r="G18" s="30">
        <v>28.824110000000001</v>
      </c>
      <c r="H18" s="30">
        <v>50.970819999999996</v>
      </c>
      <c r="I18">
        <v>30.73</v>
      </c>
      <c r="J18" s="30">
        <f t="shared" si="0"/>
        <v>3.6215424666449727</v>
      </c>
      <c r="K18" s="30">
        <f t="shared" si="1"/>
        <v>0.93797949886104781</v>
      </c>
      <c r="L18" s="30">
        <f t="shared" si="2"/>
        <v>1.6586664497233972</v>
      </c>
    </row>
    <row r="19" spans="1:12" x14ac:dyDescent="0.3">
      <c r="A19" s="27" t="s">
        <v>108</v>
      </c>
      <c r="B19">
        <v>2439</v>
      </c>
      <c r="C19">
        <v>9756</v>
      </c>
      <c r="D19">
        <v>75.66</v>
      </c>
      <c r="E19">
        <v>18.5</v>
      </c>
      <c r="F19">
        <v>42.6</v>
      </c>
      <c r="G19" s="30">
        <v>13.9971</v>
      </c>
      <c r="H19" s="30">
        <v>32.231159999999996</v>
      </c>
      <c r="I19">
        <v>19.09</v>
      </c>
      <c r="J19" s="30">
        <f t="shared" si="0"/>
        <v>3.9633315872184389</v>
      </c>
      <c r="K19" s="30">
        <f t="shared" si="1"/>
        <v>0.73321634363541122</v>
      </c>
      <c r="L19" s="30">
        <f t="shared" si="2"/>
        <v>1.6883792561550548</v>
      </c>
    </row>
    <row r="20" spans="1:12" x14ac:dyDescent="0.3">
      <c r="A20" s="27" t="s">
        <v>131</v>
      </c>
      <c r="B20">
        <v>2439</v>
      </c>
      <c r="C20">
        <v>9756</v>
      </c>
      <c r="D20">
        <v>50.72</v>
      </c>
      <c r="E20">
        <v>25</v>
      </c>
      <c r="F20">
        <v>37.1</v>
      </c>
      <c r="G20" s="30">
        <v>12.68</v>
      </c>
      <c r="H20" s="30">
        <v>18.817119999999999</v>
      </c>
      <c r="I20">
        <v>13.59</v>
      </c>
      <c r="J20" s="30">
        <f t="shared" si="0"/>
        <v>3.7321559970566591</v>
      </c>
      <c r="K20" s="30">
        <f t="shared" si="1"/>
        <v>0.93303899926416478</v>
      </c>
      <c r="L20" s="30">
        <f t="shared" si="2"/>
        <v>1.3846298749080206</v>
      </c>
    </row>
    <row r="21" spans="1:12" x14ac:dyDescent="0.3">
      <c r="A21" s="27" t="s">
        <v>90</v>
      </c>
      <c r="B21">
        <v>2604</v>
      </c>
      <c r="C21">
        <v>10417</v>
      </c>
      <c r="D21">
        <v>84.02</v>
      </c>
      <c r="E21">
        <v>22.7</v>
      </c>
      <c r="F21">
        <v>40.700000000000003</v>
      </c>
      <c r="G21" s="30">
        <v>19.072539999999996</v>
      </c>
      <c r="H21" s="30">
        <v>34.19614</v>
      </c>
      <c r="I21">
        <v>22.77</v>
      </c>
      <c r="J21" s="30">
        <f t="shared" si="0"/>
        <v>3.6899429073342116</v>
      </c>
      <c r="K21" s="30">
        <f t="shared" si="1"/>
        <v>0.83761703996486592</v>
      </c>
      <c r="L21" s="30">
        <f t="shared" si="2"/>
        <v>1.5018067632850243</v>
      </c>
    </row>
    <row r="22" spans="1:12" x14ac:dyDescent="0.3">
      <c r="A22" s="27" t="s">
        <v>100</v>
      </c>
      <c r="B22">
        <v>2604</v>
      </c>
      <c r="C22">
        <v>10417</v>
      </c>
      <c r="D22">
        <v>54.09</v>
      </c>
      <c r="E22">
        <v>19.5</v>
      </c>
      <c r="F22">
        <v>42.2</v>
      </c>
      <c r="G22" s="30">
        <v>10.547550000000001</v>
      </c>
      <c r="H22" s="30">
        <v>22.825980000000005</v>
      </c>
      <c r="I22">
        <v>15.49</v>
      </c>
      <c r="J22" s="30">
        <f t="shared" si="0"/>
        <v>3.4919302775984509</v>
      </c>
      <c r="K22" s="30">
        <f t="shared" si="1"/>
        <v>0.68092640413169792</v>
      </c>
      <c r="L22" s="30">
        <f t="shared" si="2"/>
        <v>1.4735945771465464</v>
      </c>
    </row>
    <row r="23" spans="1:12" x14ac:dyDescent="0.3">
      <c r="A23" s="27" t="s">
        <v>91</v>
      </c>
      <c r="B23">
        <v>2831</v>
      </c>
      <c r="C23">
        <v>11326</v>
      </c>
      <c r="D23">
        <v>81.36</v>
      </c>
      <c r="E23">
        <v>22.1</v>
      </c>
      <c r="F23">
        <v>42.1</v>
      </c>
      <c r="G23" s="30">
        <v>17.980560000000001</v>
      </c>
      <c r="H23" s="30">
        <v>34.252560000000003</v>
      </c>
      <c r="I23">
        <v>22.78</v>
      </c>
      <c r="J23" s="30">
        <f t="shared" si="0"/>
        <v>3.5715539947322212</v>
      </c>
      <c r="K23" s="30">
        <f t="shared" si="1"/>
        <v>0.78931343283582089</v>
      </c>
      <c r="L23" s="30">
        <f t="shared" si="2"/>
        <v>1.5036242317822652</v>
      </c>
    </row>
    <row r="24" spans="1:12" x14ac:dyDescent="0.3">
      <c r="A24" s="27" t="s">
        <v>77</v>
      </c>
      <c r="B24">
        <v>3280</v>
      </c>
      <c r="C24">
        <v>13123</v>
      </c>
      <c r="D24">
        <v>432.41</v>
      </c>
      <c r="E24">
        <v>23.1</v>
      </c>
      <c r="F24">
        <v>53.5</v>
      </c>
      <c r="G24" s="30">
        <v>99.886710000000008</v>
      </c>
      <c r="H24" s="30">
        <v>231.33935000000002</v>
      </c>
      <c r="I24">
        <v>115.19</v>
      </c>
      <c r="J24" s="30">
        <f t="shared" si="0"/>
        <v>3.7538848858407849</v>
      </c>
      <c r="K24" s="30">
        <f t="shared" si="1"/>
        <v>0.86714740862922135</v>
      </c>
      <c r="L24" s="30">
        <f t="shared" si="2"/>
        <v>2.0083284139248203</v>
      </c>
    </row>
    <row r="25" spans="1:12" x14ac:dyDescent="0.3">
      <c r="A25" s="27" t="s">
        <v>78</v>
      </c>
      <c r="B25">
        <v>3280</v>
      </c>
      <c r="C25">
        <v>13123</v>
      </c>
      <c r="D25">
        <v>152.53</v>
      </c>
      <c r="E25">
        <v>22.6</v>
      </c>
      <c r="F25">
        <v>48.6</v>
      </c>
      <c r="G25" s="30">
        <v>34.471780000000003</v>
      </c>
      <c r="H25" s="30">
        <v>74.129580000000004</v>
      </c>
      <c r="I25">
        <v>42.31</v>
      </c>
      <c r="J25" s="30">
        <f t="shared" si="0"/>
        <v>3.6050579059324037</v>
      </c>
      <c r="K25" s="30">
        <f t="shared" si="1"/>
        <v>0.81474308674072327</v>
      </c>
      <c r="L25" s="30">
        <f t="shared" si="2"/>
        <v>1.7520581422831483</v>
      </c>
    </row>
    <row r="26" spans="1:12" x14ac:dyDescent="0.3">
      <c r="A26" s="27" t="s">
        <v>79</v>
      </c>
      <c r="B26">
        <v>3280</v>
      </c>
      <c r="C26">
        <v>13123</v>
      </c>
      <c r="D26">
        <v>110.19</v>
      </c>
      <c r="E26">
        <v>21.4</v>
      </c>
      <c r="F26">
        <v>55.7</v>
      </c>
      <c r="G26" s="30">
        <v>23.580659999999998</v>
      </c>
      <c r="H26" s="30">
        <v>61.375830000000008</v>
      </c>
      <c r="I26">
        <v>29.23</v>
      </c>
      <c r="J26" s="30">
        <f t="shared" si="0"/>
        <v>3.7697570988710227</v>
      </c>
      <c r="K26" s="30">
        <f t="shared" si="1"/>
        <v>0.80672801915839887</v>
      </c>
      <c r="L26" s="30">
        <f t="shared" si="2"/>
        <v>2.0997547040711599</v>
      </c>
    </row>
    <row r="27" spans="1:12" x14ac:dyDescent="0.3">
      <c r="A27" s="27" t="s">
        <v>81</v>
      </c>
      <c r="B27">
        <v>3280</v>
      </c>
      <c r="C27">
        <v>13123</v>
      </c>
      <c r="D27">
        <v>195.63</v>
      </c>
      <c r="E27">
        <v>29.3</v>
      </c>
      <c r="F27">
        <v>48.9</v>
      </c>
      <c r="G27" s="30">
        <v>57.319589999999998</v>
      </c>
      <c r="H27" s="30">
        <v>95.663069999999991</v>
      </c>
      <c r="I27">
        <v>53.93</v>
      </c>
      <c r="J27" s="30">
        <f t="shared" si="0"/>
        <v>3.6274800667531983</v>
      </c>
      <c r="K27" s="30">
        <f t="shared" si="1"/>
        <v>1.0628516595586872</v>
      </c>
      <c r="L27" s="30">
        <f t="shared" si="2"/>
        <v>1.7738377526423139</v>
      </c>
    </row>
    <row r="28" spans="1:12" x14ac:dyDescent="0.3">
      <c r="A28" s="27" t="s">
        <v>82</v>
      </c>
      <c r="B28">
        <v>3280</v>
      </c>
      <c r="C28">
        <v>13123</v>
      </c>
      <c r="D28">
        <v>135.16999999999999</v>
      </c>
      <c r="E28">
        <v>18.2</v>
      </c>
      <c r="F28">
        <v>50.7</v>
      </c>
      <c r="G28" s="30">
        <v>24.600939999999998</v>
      </c>
      <c r="H28" s="30">
        <v>68.531189999999995</v>
      </c>
      <c r="I28">
        <v>35.93</v>
      </c>
      <c r="J28" s="30">
        <f t="shared" si="0"/>
        <v>3.7620372947397716</v>
      </c>
      <c r="K28" s="30">
        <f t="shared" si="1"/>
        <v>0.68469078764263835</v>
      </c>
      <c r="L28" s="30">
        <f t="shared" si="2"/>
        <v>1.9073529084330643</v>
      </c>
    </row>
    <row r="29" spans="1:12" x14ac:dyDescent="0.3">
      <c r="A29" s="27" t="s">
        <v>75</v>
      </c>
      <c r="B29">
        <v>3659</v>
      </c>
      <c r="C29">
        <v>14639</v>
      </c>
      <c r="D29">
        <v>140.27000000000001</v>
      </c>
      <c r="E29">
        <v>17.2</v>
      </c>
      <c r="F29">
        <v>65.8</v>
      </c>
      <c r="G29" s="30">
        <v>24.126439999999999</v>
      </c>
      <c r="H29" s="30">
        <v>92.297659999999993</v>
      </c>
      <c r="I29">
        <v>39.46</v>
      </c>
      <c r="J29" s="30">
        <f t="shared" si="0"/>
        <v>3.5547389761784087</v>
      </c>
      <c r="K29" s="30">
        <f t="shared" si="1"/>
        <v>0.61141510390268627</v>
      </c>
      <c r="L29" s="30">
        <f t="shared" si="2"/>
        <v>2.3390182463253928</v>
      </c>
    </row>
    <row r="30" spans="1:12" x14ac:dyDescent="0.3">
      <c r="A30" s="27" t="s">
        <v>76</v>
      </c>
      <c r="B30">
        <v>3659</v>
      </c>
      <c r="C30">
        <v>14639</v>
      </c>
      <c r="D30">
        <v>166.16</v>
      </c>
      <c r="E30">
        <v>18</v>
      </c>
      <c r="F30">
        <v>60.4</v>
      </c>
      <c r="G30" s="30">
        <v>29.908799999999999</v>
      </c>
      <c r="H30" s="30">
        <v>100.36063999999999</v>
      </c>
      <c r="I30">
        <v>46.08</v>
      </c>
      <c r="J30" s="30">
        <f t="shared" si="0"/>
        <v>3.6059027777777777</v>
      </c>
      <c r="K30" s="30">
        <f t="shared" si="1"/>
        <v>0.64906249999999999</v>
      </c>
      <c r="L30" s="30">
        <f t="shared" si="2"/>
        <v>2.1779652777777776</v>
      </c>
    </row>
    <row r="31" spans="1:12" x14ac:dyDescent="0.3">
      <c r="A31" s="27" t="s">
        <v>83</v>
      </c>
      <c r="B31">
        <v>3659</v>
      </c>
      <c r="C31">
        <v>14639</v>
      </c>
      <c r="D31">
        <v>116.66</v>
      </c>
      <c r="E31">
        <v>18.2</v>
      </c>
      <c r="F31">
        <v>60.7</v>
      </c>
      <c r="G31" s="30">
        <v>21.232119999999998</v>
      </c>
      <c r="H31" s="30">
        <v>70.812619999999995</v>
      </c>
      <c r="I31">
        <v>30.66</v>
      </c>
      <c r="J31" s="30">
        <f t="shared" si="0"/>
        <v>3.8049575994781475</v>
      </c>
      <c r="K31" s="30">
        <f t="shared" si="1"/>
        <v>0.69250228310502282</v>
      </c>
      <c r="L31" s="30">
        <f t="shared" si="2"/>
        <v>2.3096092628832352</v>
      </c>
    </row>
    <row r="32" spans="1:12" x14ac:dyDescent="0.3">
      <c r="A32" s="27" t="s">
        <v>84</v>
      </c>
      <c r="B32">
        <v>3659</v>
      </c>
      <c r="C32">
        <v>14639</v>
      </c>
      <c r="D32">
        <v>126.97</v>
      </c>
      <c r="E32">
        <v>22.1</v>
      </c>
      <c r="F32">
        <v>69.400000000000006</v>
      </c>
      <c r="G32" s="30">
        <v>28.060369999999999</v>
      </c>
      <c r="H32" s="30">
        <v>88.117180000000005</v>
      </c>
      <c r="I32">
        <v>33.21</v>
      </c>
      <c r="J32" s="30">
        <f t="shared" si="0"/>
        <v>3.82324601023788</v>
      </c>
      <c r="K32" s="30">
        <f t="shared" si="1"/>
        <v>0.84493736826257149</v>
      </c>
      <c r="L32" s="30">
        <f t="shared" si="2"/>
        <v>2.6533327311050887</v>
      </c>
    </row>
    <row r="33" spans="1:12" x14ac:dyDescent="0.3">
      <c r="A33" s="27" t="s">
        <v>85</v>
      </c>
      <c r="B33">
        <v>3659</v>
      </c>
      <c r="C33">
        <v>14639</v>
      </c>
      <c r="D33">
        <v>157.21</v>
      </c>
      <c r="E33">
        <v>21.3</v>
      </c>
      <c r="F33">
        <v>66.599999999999994</v>
      </c>
      <c r="G33" s="30">
        <v>33.485730000000004</v>
      </c>
      <c r="H33" s="30">
        <v>104.70186</v>
      </c>
      <c r="I33">
        <v>41.56</v>
      </c>
      <c r="J33" s="30">
        <f t="shared" si="0"/>
        <v>3.7827237728585179</v>
      </c>
      <c r="K33" s="30">
        <f t="shared" si="1"/>
        <v>0.80572016361886434</v>
      </c>
      <c r="L33" s="30">
        <f t="shared" si="2"/>
        <v>2.5192940327237725</v>
      </c>
    </row>
    <row r="34" spans="1:12" x14ac:dyDescent="0.3">
      <c r="A34" s="27" t="s">
        <v>86</v>
      </c>
      <c r="B34">
        <v>3659</v>
      </c>
      <c r="C34">
        <v>14639</v>
      </c>
      <c r="D34">
        <v>131.97999999999999</v>
      </c>
      <c r="E34">
        <v>22.7</v>
      </c>
      <c r="F34">
        <v>59.7</v>
      </c>
      <c r="G34" s="30">
        <v>29.959459999999996</v>
      </c>
      <c r="H34" s="30">
        <v>78.792059999999992</v>
      </c>
      <c r="I34">
        <v>36.409999999999997</v>
      </c>
      <c r="J34" s="30">
        <f t="shared" si="0"/>
        <v>3.6248283438615765</v>
      </c>
      <c r="K34" s="30">
        <f t="shared" si="1"/>
        <v>0.82283603405657779</v>
      </c>
      <c r="L34" s="30">
        <f t="shared" si="2"/>
        <v>2.1640225212853612</v>
      </c>
    </row>
    <row r="35" spans="1:12" x14ac:dyDescent="0.3">
      <c r="A35" s="27" t="s">
        <v>87</v>
      </c>
      <c r="B35">
        <v>3659</v>
      </c>
      <c r="C35">
        <v>14639</v>
      </c>
      <c r="D35">
        <v>86.12</v>
      </c>
      <c r="E35">
        <v>22.1</v>
      </c>
      <c r="F35">
        <v>47.1</v>
      </c>
      <c r="G35" s="30">
        <v>19.032520000000002</v>
      </c>
      <c r="H35" s="30">
        <v>40.562520000000006</v>
      </c>
      <c r="I35">
        <v>22.96</v>
      </c>
      <c r="J35" s="30">
        <f t="shared" si="0"/>
        <v>3.750871080139373</v>
      </c>
      <c r="K35" s="30">
        <f t="shared" si="1"/>
        <v>0.82894250871080144</v>
      </c>
      <c r="L35" s="30">
        <f t="shared" si="2"/>
        <v>1.7666602787456449</v>
      </c>
    </row>
    <row r="36" spans="1:12" x14ac:dyDescent="0.3">
      <c r="A36" s="27" t="s">
        <v>88</v>
      </c>
      <c r="B36">
        <v>3659</v>
      </c>
      <c r="C36">
        <v>14639</v>
      </c>
      <c r="D36">
        <v>108.86</v>
      </c>
      <c r="E36">
        <v>19.7</v>
      </c>
      <c r="F36">
        <v>67.7</v>
      </c>
      <c r="G36" s="30">
        <v>21.445419999999999</v>
      </c>
      <c r="H36" s="30">
        <v>73.698220000000006</v>
      </c>
      <c r="I36">
        <v>28.94</v>
      </c>
      <c r="J36" s="30">
        <f t="shared" si="0"/>
        <v>3.7615756738078781</v>
      </c>
      <c r="K36" s="30">
        <f t="shared" si="1"/>
        <v>0.74103040774015194</v>
      </c>
      <c r="L36" s="30">
        <f t="shared" si="2"/>
        <v>2.5465867311679338</v>
      </c>
    </row>
    <row r="37" spans="1:12" x14ac:dyDescent="0.3">
      <c r="A37" s="27" t="s">
        <v>89</v>
      </c>
      <c r="B37">
        <v>3659</v>
      </c>
      <c r="C37">
        <v>14639</v>
      </c>
      <c r="D37">
        <v>98.85</v>
      </c>
      <c r="E37">
        <v>18.100000000000001</v>
      </c>
      <c r="F37">
        <v>58</v>
      </c>
      <c r="G37" s="30">
        <v>17.891850000000002</v>
      </c>
      <c r="H37" s="30">
        <v>57.332999999999991</v>
      </c>
      <c r="I37">
        <v>27.85</v>
      </c>
      <c r="J37" s="30">
        <f t="shared" si="0"/>
        <v>3.5493716337522438</v>
      </c>
      <c r="K37" s="30">
        <f t="shared" si="1"/>
        <v>0.64243626570915624</v>
      </c>
      <c r="L37" s="30">
        <f t="shared" si="2"/>
        <v>2.0586355475763014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9"/>
  <sheetViews>
    <sheetView tabSelected="1" workbookViewId="0">
      <selection activeCell="H2" sqref="H2"/>
    </sheetView>
  </sheetViews>
  <sheetFormatPr defaultRowHeight="14.4" x14ac:dyDescent="0.3"/>
  <cols>
    <col min="1" max="1" width="9.5546875" customWidth="1"/>
    <col min="2" max="2" width="10.6640625" customWidth="1"/>
    <col min="3" max="3" width="11" customWidth="1"/>
    <col min="4" max="4" width="9.88671875" customWidth="1"/>
    <col min="5" max="5" width="12" customWidth="1"/>
    <col min="6" max="6" width="18.44140625" customWidth="1"/>
    <col min="7" max="7" width="41.5546875" customWidth="1"/>
    <col min="8" max="8" width="24.77734375" customWidth="1"/>
    <col min="9" max="9" width="18.21875" customWidth="1"/>
  </cols>
  <sheetData>
    <row r="1" spans="1:9" ht="15.6" x14ac:dyDescent="0.3">
      <c r="A1" s="28" t="s">
        <v>147</v>
      </c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153</v>
      </c>
      <c r="G1" s="28" t="s">
        <v>74</v>
      </c>
      <c r="H1" s="28" t="s">
        <v>156</v>
      </c>
      <c r="I1" s="28" t="s">
        <v>155</v>
      </c>
    </row>
    <row r="2" spans="1:9" ht="15.6" x14ac:dyDescent="0.3">
      <c r="A2" s="27">
        <v>5</v>
      </c>
      <c r="B2" s="27">
        <f>(A2*0.84)</f>
        <v>4.2</v>
      </c>
      <c r="C2" s="27">
        <f>(A2*1.42)</f>
        <v>7.1</v>
      </c>
      <c r="D2" s="27">
        <f>(B2*7505)</f>
        <v>31521</v>
      </c>
      <c r="E2" s="27">
        <f>(C2*1876)</f>
        <v>13319.599999999999</v>
      </c>
      <c r="F2" s="27">
        <f>(D2+E2)</f>
        <v>44840.6</v>
      </c>
      <c r="G2" s="27" t="s">
        <v>152</v>
      </c>
      <c r="H2" s="34">
        <f>(F2/I2)*100</f>
        <v>18.506231943871235</v>
      </c>
      <c r="I2">
        <f>(48460*A2)</f>
        <v>242300</v>
      </c>
    </row>
    <row r="3" spans="1:9" ht="15.6" x14ac:dyDescent="0.3">
      <c r="A3" s="27">
        <v>10</v>
      </c>
      <c r="B3" s="27">
        <f t="shared" ref="B3:B25" si="0">(A3*0.84)</f>
        <v>8.4</v>
      </c>
      <c r="C3" s="27">
        <f t="shared" ref="C3:C25" si="1">(A3*1.42)</f>
        <v>14.2</v>
      </c>
      <c r="D3" s="27">
        <f t="shared" ref="D3:D26" si="2">(B3*7505)</f>
        <v>63042</v>
      </c>
      <c r="E3" s="27">
        <f t="shared" ref="E3:E26" si="3">(C3*1876)</f>
        <v>26639.199999999997</v>
      </c>
      <c r="F3" s="27">
        <f t="shared" ref="F3:F26" si="4">(D3+E3)</f>
        <v>89681.2</v>
      </c>
      <c r="G3" s="27" t="s">
        <v>152</v>
      </c>
      <c r="H3" s="34">
        <f t="shared" ref="H3:H66" si="5">(F3/I3)*100</f>
        <v>18.506231943871235</v>
      </c>
      <c r="I3">
        <f t="shared" ref="I3:I66" si="6">(48460*A3)</f>
        <v>484600</v>
      </c>
    </row>
    <row r="4" spans="1:9" ht="15.6" x14ac:dyDescent="0.3">
      <c r="A4" s="27">
        <v>15</v>
      </c>
      <c r="B4" s="27">
        <f t="shared" si="0"/>
        <v>12.6</v>
      </c>
      <c r="C4" s="27">
        <f t="shared" si="1"/>
        <v>21.299999999999997</v>
      </c>
      <c r="D4" s="27">
        <f t="shared" si="2"/>
        <v>94563</v>
      </c>
      <c r="E4" s="27">
        <f t="shared" si="3"/>
        <v>39958.799999999996</v>
      </c>
      <c r="F4" s="27">
        <f t="shared" si="4"/>
        <v>134521.79999999999</v>
      </c>
      <c r="G4" s="27" t="s">
        <v>152</v>
      </c>
      <c r="H4" s="34">
        <f t="shared" si="5"/>
        <v>18.506231943871231</v>
      </c>
      <c r="I4">
        <f t="shared" si="6"/>
        <v>726900</v>
      </c>
    </row>
    <row r="5" spans="1:9" ht="15.6" x14ac:dyDescent="0.3">
      <c r="A5" s="27">
        <v>20</v>
      </c>
      <c r="B5" s="27">
        <f t="shared" si="0"/>
        <v>16.8</v>
      </c>
      <c r="C5" s="27">
        <f t="shared" si="1"/>
        <v>28.4</v>
      </c>
      <c r="D5" s="27">
        <f t="shared" si="2"/>
        <v>126084</v>
      </c>
      <c r="E5" s="27">
        <f t="shared" si="3"/>
        <v>53278.399999999994</v>
      </c>
      <c r="F5" s="27">
        <f t="shared" si="4"/>
        <v>179362.4</v>
      </c>
      <c r="G5" s="27" t="s">
        <v>152</v>
      </c>
      <c r="H5" s="34">
        <f t="shared" si="5"/>
        <v>18.506231943871235</v>
      </c>
      <c r="I5">
        <f t="shared" si="6"/>
        <v>969200</v>
      </c>
    </row>
    <row r="6" spans="1:9" ht="15.6" x14ac:dyDescent="0.3">
      <c r="A6" s="27">
        <v>25</v>
      </c>
      <c r="B6" s="27">
        <f t="shared" si="0"/>
        <v>21</v>
      </c>
      <c r="C6" s="27">
        <f t="shared" si="1"/>
        <v>35.5</v>
      </c>
      <c r="D6" s="27">
        <f t="shared" si="2"/>
        <v>157605</v>
      </c>
      <c r="E6" s="27">
        <f t="shared" si="3"/>
        <v>66598</v>
      </c>
      <c r="F6" s="27">
        <f t="shared" si="4"/>
        <v>224203</v>
      </c>
      <c r="G6" s="27" t="s">
        <v>152</v>
      </c>
      <c r="H6" s="34">
        <f t="shared" si="5"/>
        <v>18.506231943871235</v>
      </c>
      <c r="I6">
        <f t="shared" si="6"/>
        <v>1211500</v>
      </c>
    </row>
    <row r="7" spans="1:9" ht="15.6" x14ac:dyDescent="0.3">
      <c r="A7" s="27">
        <v>30</v>
      </c>
      <c r="B7" s="27">
        <f t="shared" si="0"/>
        <v>25.2</v>
      </c>
      <c r="C7" s="27">
        <f t="shared" si="1"/>
        <v>42.599999999999994</v>
      </c>
      <c r="D7" s="27">
        <f t="shared" si="2"/>
        <v>189126</v>
      </c>
      <c r="E7" s="27">
        <f t="shared" si="3"/>
        <v>79917.599999999991</v>
      </c>
      <c r="F7" s="27">
        <f t="shared" si="4"/>
        <v>269043.59999999998</v>
      </c>
      <c r="G7" s="27" t="s">
        <v>152</v>
      </c>
      <c r="H7" s="34">
        <f t="shared" si="5"/>
        <v>18.506231943871231</v>
      </c>
      <c r="I7">
        <f t="shared" si="6"/>
        <v>1453800</v>
      </c>
    </row>
    <row r="8" spans="1:9" ht="15.6" x14ac:dyDescent="0.3">
      <c r="A8" s="27">
        <v>35</v>
      </c>
      <c r="B8" s="27">
        <f t="shared" si="0"/>
        <v>29.4</v>
      </c>
      <c r="C8" s="27">
        <f t="shared" si="1"/>
        <v>49.699999999999996</v>
      </c>
      <c r="D8" s="27">
        <f t="shared" si="2"/>
        <v>220647</v>
      </c>
      <c r="E8" s="27">
        <f t="shared" si="3"/>
        <v>93237.2</v>
      </c>
      <c r="F8" s="27">
        <f t="shared" si="4"/>
        <v>313884.2</v>
      </c>
      <c r="G8" s="27" t="s">
        <v>152</v>
      </c>
      <c r="H8" s="34">
        <f t="shared" si="5"/>
        <v>18.506231943871235</v>
      </c>
      <c r="I8">
        <f t="shared" si="6"/>
        <v>1696100</v>
      </c>
    </row>
    <row r="9" spans="1:9" ht="15.6" x14ac:dyDescent="0.3">
      <c r="A9" s="27">
        <v>40</v>
      </c>
      <c r="B9" s="27">
        <f t="shared" si="0"/>
        <v>33.6</v>
      </c>
      <c r="C9" s="27">
        <f t="shared" si="1"/>
        <v>56.8</v>
      </c>
      <c r="D9" s="27">
        <f t="shared" si="2"/>
        <v>252168</v>
      </c>
      <c r="E9" s="27">
        <f t="shared" si="3"/>
        <v>106556.79999999999</v>
      </c>
      <c r="F9" s="27">
        <f t="shared" si="4"/>
        <v>358724.8</v>
      </c>
      <c r="G9" s="27" t="s">
        <v>152</v>
      </c>
      <c r="H9" s="34">
        <f t="shared" si="5"/>
        <v>18.506231943871235</v>
      </c>
      <c r="I9">
        <f t="shared" si="6"/>
        <v>1938400</v>
      </c>
    </row>
    <row r="10" spans="1:9" ht="15.6" x14ac:dyDescent="0.3">
      <c r="A10" s="27">
        <v>45</v>
      </c>
      <c r="B10" s="27">
        <f t="shared" si="0"/>
        <v>37.799999999999997</v>
      </c>
      <c r="C10" s="27">
        <f t="shared" si="1"/>
        <v>63.9</v>
      </c>
      <c r="D10" s="27">
        <f t="shared" si="2"/>
        <v>283689</v>
      </c>
      <c r="E10" s="27">
        <f t="shared" si="3"/>
        <v>119876.4</v>
      </c>
      <c r="F10" s="27">
        <f t="shared" si="4"/>
        <v>403565.4</v>
      </c>
      <c r="G10" s="27" t="s">
        <v>152</v>
      </c>
      <c r="H10" s="34">
        <f t="shared" si="5"/>
        <v>18.506231943871235</v>
      </c>
      <c r="I10">
        <f t="shared" si="6"/>
        <v>2180700</v>
      </c>
    </row>
    <row r="11" spans="1:9" ht="15.6" x14ac:dyDescent="0.3">
      <c r="A11" s="27">
        <v>50</v>
      </c>
      <c r="B11" s="27">
        <f t="shared" si="0"/>
        <v>42</v>
      </c>
      <c r="C11" s="27">
        <f t="shared" si="1"/>
        <v>71</v>
      </c>
      <c r="D11" s="27">
        <f t="shared" si="2"/>
        <v>315210</v>
      </c>
      <c r="E11" s="27">
        <f t="shared" si="3"/>
        <v>133196</v>
      </c>
      <c r="F11" s="27">
        <f t="shared" si="4"/>
        <v>448406</v>
      </c>
      <c r="G11" s="27" t="s">
        <v>152</v>
      </c>
      <c r="H11" s="34">
        <f t="shared" si="5"/>
        <v>18.506231943871235</v>
      </c>
      <c r="I11">
        <f t="shared" si="6"/>
        <v>2423000</v>
      </c>
    </row>
    <row r="12" spans="1:9" ht="15.6" x14ac:dyDescent="0.3">
      <c r="A12" s="27">
        <v>55</v>
      </c>
      <c r="B12" s="27">
        <f t="shared" si="0"/>
        <v>46.199999999999996</v>
      </c>
      <c r="C12" s="27">
        <f t="shared" si="1"/>
        <v>78.099999999999994</v>
      </c>
      <c r="D12" s="27">
        <f t="shared" si="2"/>
        <v>346730.99999999994</v>
      </c>
      <c r="E12" s="27">
        <f t="shared" si="3"/>
        <v>146515.59999999998</v>
      </c>
      <c r="F12" s="27">
        <f t="shared" si="4"/>
        <v>493246.59999999992</v>
      </c>
      <c r="G12" s="27" t="s">
        <v>152</v>
      </c>
      <c r="H12" s="34">
        <f t="shared" si="5"/>
        <v>18.506231943871231</v>
      </c>
      <c r="I12">
        <f t="shared" si="6"/>
        <v>2665300</v>
      </c>
    </row>
    <row r="13" spans="1:9" ht="15.6" x14ac:dyDescent="0.3">
      <c r="A13" s="27">
        <v>60</v>
      </c>
      <c r="B13" s="27">
        <f t="shared" si="0"/>
        <v>50.4</v>
      </c>
      <c r="C13" s="27">
        <f t="shared" si="1"/>
        <v>85.199999999999989</v>
      </c>
      <c r="D13" s="27">
        <f t="shared" si="2"/>
        <v>378252</v>
      </c>
      <c r="E13" s="27">
        <f t="shared" si="3"/>
        <v>159835.19999999998</v>
      </c>
      <c r="F13" s="27">
        <f t="shared" si="4"/>
        <v>538087.19999999995</v>
      </c>
      <c r="G13" s="27" t="s">
        <v>152</v>
      </c>
      <c r="H13" s="34">
        <f t="shared" si="5"/>
        <v>18.506231943871231</v>
      </c>
      <c r="I13">
        <f t="shared" si="6"/>
        <v>2907600</v>
      </c>
    </row>
    <row r="14" spans="1:9" ht="15.6" x14ac:dyDescent="0.3">
      <c r="A14" s="27">
        <v>65</v>
      </c>
      <c r="B14" s="27">
        <f t="shared" si="0"/>
        <v>54.6</v>
      </c>
      <c r="C14" s="27">
        <f t="shared" si="1"/>
        <v>92.3</v>
      </c>
      <c r="D14" s="27">
        <f t="shared" si="2"/>
        <v>409773</v>
      </c>
      <c r="E14" s="27">
        <f t="shared" si="3"/>
        <v>173154.8</v>
      </c>
      <c r="F14" s="27">
        <f t="shared" si="4"/>
        <v>582927.80000000005</v>
      </c>
      <c r="G14" s="27" t="s">
        <v>152</v>
      </c>
      <c r="H14" s="34">
        <f t="shared" si="5"/>
        <v>18.506231943871235</v>
      </c>
      <c r="I14">
        <f t="shared" si="6"/>
        <v>3149900</v>
      </c>
    </row>
    <row r="15" spans="1:9" ht="15.6" x14ac:dyDescent="0.3">
      <c r="A15" s="27">
        <v>70</v>
      </c>
      <c r="B15" s="27">
        <f t="shared" si="0"/>
        <v>58.8</v>
      </c>
      <c r="C15" s="27">
        <f t="shared" si="1"/>
        <v>99.399999999999991</v>
      </c>
      <c r="D15" s="27">
        <f t="shared" si="2"/>
        <v>441294</v>
      </c>
      <c r="E15" s="27">
        <f t="shared" si="3"/>
        <v>186474.4</v>
      </c>
      <c r="F15" s="27">
        <f t="shared" si="4"/>
        <v>627768.4</v>
      </c>
      <c r="G15" s="27" t="s">
        <v>152</v>
      </c>
      <c r="H15" s="34">
        <f t="shared" si="5"/>
        <v>18.506231943871235</v>
      </c>
      <c r="I15">
        <f t="shared" si="6"/>
        <v>3392200</v>
      </c>
    </row>
    <row r="16" spans="1:9" ht="15.6" x14ac:dyDescent="0.3">
      <c r="A16" s="27">
        <v>75</v>
      </c>
      <c r="B16" s="27">
        <f t="shared" si="0"/>
        <v>63</v>
      </c>
      <c r="C16" s="27">
        <f t="shared" si="1"/>
        <v>106.5</v>
      </c>
      <c r="D16" s="27">
        <f t="shared" si="2"/>
        <v>472815</v>
      </c>
      <c r="E16" s="27">
        <f t="shared" si="3"/>
        <v>199794</v>
      </c>
      <c r="F16" s="27">
        <f t="shared" si="4"/>
        <v>672609</v>
      </c>
      <c r="G16" s="27" t="s">
        <v>152</v>
      </c>
      <c r="H16" s="34">
        <f t="shared" si="5"/>
        <v>18.506231943871235</v>
      </c>
      <c r="I16">
        <f t="shared" si="6"/>
        <v>3634500</v>
      </c>
    </row>
    <row r="17" spans="1:9" ht="15.6" x14ac:dyDescent="0.3">
      <c r="A17" s="27">
        <v>80</v>
      </c>
      <c r="B17" s="27">
        <f t="shared" si="0"/>
        <v>67.2</v>
      </c>
      <c r="C17" s="27">
        <f t="shared" si="1"/>
        <v>113.6</v>
      </c>
      <c r="D17" s="27">
        <f t="shared" si="2"/>
        <v>504336</v>
      </c>
      <c r="E17" s="27">
        <f t="shared" si="3"/>
        <v>213113.59999999998</v>
      </c>
      <c r="F17" s="27">
        <f t="shared" si="4"/>
        <v>717449.6</v>
      </c>
      <c r="G17" s="27" t="s">
        <v>152</v>
      </c>
      <c r="H17" s="34">
        <f t="shared" si="5"/>
        <v>18.506231943871235</v>
      </c>
      <c r="I17">
        <f t="shared" si="6"/>
        <v>3876800</v>
      </c>
    </row>
    <row r="18" spans="1:9" ht="15.6" x14ac:dyDescent="0.3">
      <c r="A18" s="27">
        <v>85</v>
      </c>
      <c r="B18" s="27">
        <f t="shared" si="0"/>
        <v>71.399999999999991</v>
      </c>
      <c r="C18" s="27">
        <f t="shared" si="1"/>
        <v>120.69999999999999</v>
      </c>
      <c r="D18" s="27">
        <f t="shared" si="2"/>
        <v>535856.99999999988</v>
      </c>
      <c r="E18" s="27">
        <f t="shared" si="3"/>
        <v>226433.19999999998</v>
      </c>
      <c r="F18" s="27">
        <f t="shared" si="4"/>
        <v>762290.19999999984</v>
      </c>
      <c r="G18" s="27" t="s">
        <v>152</v>
      </c>
      <c r="H18" s="34">
        <f t="shared" si="5"/>
        <v>18.506231943871228</v>
      </c>
      <c r="I18">
        <f t="shared" si="6"/>
        <v>4119100</v>
      </c>
    </row>
    <row r="19" spans="1:9" ht="15.6" x14ac:dyDescent="0.3">
      <c r="A19" s="27">
        <v>90</v>
      </c>
      <c r="B19" s="27">
        <f t="shared" si="0"/>
        <v>75.599999999999994</v>
      </c>
      <c r="C19" s="27">
        <f t="shared" si="1"/>
        <v>127.8</v>
      </c>
      <c r="D19" s="27">
        <f t="shared" si="2"/>
        <v>567378</v>
      </c>
      <c r="E19" s="27">
        <f t="shared" si="3"/>
        <v>239752.8</v>
      </c>
      <c r="F19" s="27">
        <f t="shared" si="4"/>
        <v>807130.8</v>
      </c>
      <c r="G19" s="27" t="s">
        <v>152</v>
      </c>
      <c r="H19" s="34">
        <f t="shared" si="5"/>
        <v>18.506231943871235</v>
      </c>
      <c r="I19">
        <f t="shared" si="6"/>
        <v>4361400</v>
      </c>
    </row>
    <row r="20" spans="1:9" ht="15.6" x14ac:dyDescent="0.3">
      <c r="A20" s="27">
        <v>95</v>
      </c>
      <c r="B20" s="27">
        <f t="shared" si="0"/>
        <v>79.8</v>
      </c>
      <c r="C20" s="27">
        <f t="shared" si="1"/>
        <v>134.9</v>
      </c>
      <c r="D20" s="27">
        <f t="shared" si="2"/>
        <v>598899</v>
      </c>
      <c r="E20" s="27">
        <f t="shared" si="3"/>
        <v>253072.40000000002</v>
      </c>
      <c r="F20" s="27">
        <f t="shared" si="4"/>
        <v>851971.4</v>
      </c>
      <c r="G20" s="27" t="s">
        <v>152</v>
      </c>
      <c r="H20" s="34">
        <f t="shared" si="5"/>
        <v>18.506231943871235</v>
      </c>
      <c r="I20">
        <f t="shared" si="6"/>
        <v>4603700</v>
      </c>
    </row>
    <row r="21" spans="1:9" ht="15.6" x14ac:dyDescent="0.3">
      <c r="A21" s="27">
        <v>100</v>
      </c>
      <c r="B21" s="27">
        <f t="shared" si="0"/>
        <v>84</v>
      </c>
      <c r="C21" s="27">
        <f t="shared" si="1"/>
        <v>142</v>
      </c>
      <c r="D21" s="27">
        <f t="shared" si="2"/>
        <v>630420</v>
      </c>
      <c r="E21" s="27">
        <f t="shared" si="3"/>
        <v>266392</v>
      </c>
      <c r="F21" s="27">
        <f t="shared" si="4"/>
        <v>896812</v>
      </c>
      <c r="G21" s="27" t="s">
        <v>152</v>
      </c>
      <c r="H21" s="34">
        <f t="shared" si="5"/>
        <v>18.506231943871235</v>
      </c>
      <c r="I21">
        <f t="shared" si="6"/>
        <v>4846000</v>
      </c>
    </row>
    <row r="22" spans="1:9" ht="15.6" x14ac:dyDescent="0.3">
      <c r="A22" s="27">
        <v>105</v>
      </c>
      <c r="B22" s="27">
        <f t="shared" si="0"/>
        <v>88.2</v>
      </c>
      <c r="C22" s="27">
        <f t="shared" si="1"/>
        <v>149.1</v>
      </c>
      <c r="D22" s="27">
        <f t="shared" si="2"/>
        <v>661941</v>
      </c>
      <c r="E22" s="27">
        <f t="shared" si="3"/>
        <v>279711.59999999998</v>
      </c>
      <c r="F22" s="27">
        <f t="shared" si="4"/>
        <v>941652.6</v>
      </c>
      <c r="G22" s="27" t="s">
        <v>152</v>
      </c>
      <c r="H22" s="34">
        <f t="shared" si="5"/>
        <v>18.506231943871235</v>
      </c>
      <c r="I22">
        <f t="shared" si="6"/>
        <v>5088300</v>
      </c>
    </row>
    <row r="23" spans="1:9" ht="15.6" x14ac:dyDescent="0.3">
      <c r="A23" s="27">
        <v>110</v>
      </c>
      <c r="B23" s="27">
        <f t="shared" si="0"/>
        <v>92.399999999999991</v>
      </c>
      <c r="C23" s="27">
        <f t="shared" si="1"/>
        <v>156.19999999999999</v>
      </c>
      <c r="D23" s="27">
        <f t="shared" si="2"/>
        <v>693461.99999999988</v>
      </c>
      <c r="E23" s="27">
        <f t="shared" si="3"/>
        <v>293031.19999999995</v>
      </c>
      <c r="F23" s="27">
        <f t="shared" si="4"/>
        <v>986493.19999999984</v>
      </c>
      <c r="G23" s="27" t="s">
        <v>152</v>
      </c>
      <c r="H23" s="34">
        <f t="shared" si="5"/>
        <v>18.506231943871231</v>
      </c>
      <c r="I23">
        <f t="shared" si="6"/>
        <v>5330600</v>
      </c>
    </row>
    <row r="24" spans="1:9" ht="15.6" x14ac:dyDescent="0.3">
      <c r="A24" s="27">
        <v>115</v>
      </c>
      <c r="B24" s="27">
        <f t="shared" si="0"/>
        <v>96.6</v>
      </c>
      <c r="C24" s="27">
        <f t="shared" si="1"/>
        <v>163.29999999999998</v>
      </c>
      <c r="D24" s="27">
        <f t="shared" si="2"/>
        <v>724983</v>
      </c>
      <c r="E24" s="27">
        <f t="shared" si="3"/>
        <v>306350.8</v>
      </c>
      <c r="F24" s="27">
        <f t="shared" si="4"/>
        <v>1031333.8</v>
      </c>
      <c r="G24" s="27" t="s">
        <v>152</v>
      </c>
      <c r="H24" s="34">
        <f t="shared" si="5"/>
        <v>18.506231943871235</v>
      </c>
      <c r="I24">
        <f t="shared" si="6"/>
        <v>5572900</v>
      </c>
    </row>
    <row r="25" spans="1:9" ht="15.6" x14ac:dyDescent="0.3">
      <c r="A25" s="27">
        <v>120</v>
      </c>
      <c r="B25" s="27">
        <f t="shared" si="0"/>
        <v>100.8</v>
      </c>
      <c r="C25" s="27">
        <f t="shared" si="1"/>
        <v>170.39999999999998</v>
      </c>
      <c r="D25" s="27">
        <f t="shared" si="2"/>
        <v>756504</v>
      </c>
      <c r="E25" s="27">
        <f t="shared" si="3"/>
        <v>319670.39999999997</v>
      </c>
      <c r="F25" s="27">
        <f t="shared" si="4"/>
        <v>1076174.3999999999</v>
      </c>
      <c r="G25" s="27" t="s">
        <v>152</v>
      </c>
      <c r="H25" s="34">
        <f t="shared" si="5"/>
        <v>18.506231943871231</v>
      </c>
      <c r="I25">
        <f t="shared" si="6"/>
        <v>5815200</v>
      </c>
    </row>
    <row r="26" spans="1:9" ht="15.6" x14ac:dyDescent="0.3">
      <c r="A26" s="27">
        <v>5</v>
      </c>
      <c r="B26" s="27">
        <f>(A26*0.9)</f>
        <v>4.5</v>
      </c>
      <c r="C26" s="27">
        <f>(A26*1.54)</f>
        <v>7.7</v>
      </c>
      <c r="D26" s="27">
        <f t="shared" si="2"/>
        <v>33772.5</v>
      </c>
      <c r="E26" s="27">
        <f t="shared" si="3"/>
        <v>14445.2</v>
      </c>
      <c r="F26" s="27">
        <f t="shared" si="4"/>
        <v>48217.7</v>
      </c>
      <c r="G26" s="27" t="s">
        <v>102</v>
      </c>
      <c r="H26" s="34">
        <f t="shared" si="5"/>
        <v>19.899999999999999</v>
      </c>
      <c r="I26">
        <f t="shared" si="6"/>
        <v>242300</v>
      </c>
    </row>
    <row r="27" spans="1:9" ht="15.6" x14ac:dyDescent="0.3">
      <c r="A27" s="27">
        <v>10</v>
      </c>
      <c r="B27" s="27">
        <f t="shared" ref="B27:B49" si="7">(A27*0.9)</f>
        <v>9</v>
      </c>
      <c r="C27" s="27">
        <f t="shared" ref="C27:C49" si="8">(A27*1.54)</f>
        <v>15.4</v>
      </c>
      <c r="D27" s="27">
        <f t="shared" ref="D27:D50" si="9">(B27*7505)</f>
        <v>67545</v>
      </c>
      <c r="E27" s="27">
        <f t="shared" ref="E27:E50" si="10">(C27*1876)</f>
        <v>28890.400000000001</v>
      </c>
      <c r="F27" s="27">
        <f t="shared" ref="F27:F50" si="11">(D27+E27)</f>
        <v>96435.4</v>
      </c>
      <c r="G27" s="27" t="s">
        <v>102</v>
      </c>
      <c r="H27" s="34">
        <f t="shared" si="5"/>
        <v>19.899999999999999</v>
      </c>
      <c r="I27">
        <f t="shared" si="6"/>
        <v>484600</v>
      </c>
    </row>
    <row r="28" spans="1:9" ht="15.6" x14ac:dyDescent="0.3">
      <c r="A28" s="27">
        <v>15</v>
      </c>
      <c r="B28" s="27">
        <f t="shared" si="7"/>
        <v>13.5</v>
      </c>
      <c r="C28" s="27">
        <f t="shared" si="8"/>
        <v>23.1</v>
      </c>
      <c r="D28" s="27">
        <f t="shared" si="9"/>
        <v>101317.5</v>
      </c>
      <c r="E28" s="27">
        <f t="shared" si="10"/>
        <v>43335.600000000006</v>
      </c>
      <c r="F28" s="27">
        <f t="shared" si="11"/>
        <v>144653.1</v>
      </c>
      <c r="G28" s="27" t="s">
        <v>102</v>
      </c>
      <c r="H28" s="34">
        <f t="shared" si="5"/>
        <v>19.900000000000002</v>
      </c>
      <c r="I28">
        <f t="shared" si="6"/>
        <v>726900</v>
      </c>
    </row>
    <row r="29" spans="1:9" ht="15.6" x14ac:dyDescent="0.3">
      <c r="A29" s="27">
        <v>20</v>
      </c>
      <c r="B29" s="27">
        <f t="shared" si="7"/>
        <v>18</v>
      </c>
      <c r="C29" s="27">
        <f t="shared" si="8"/>
        <v>30.8</v>
      </c>
      <c r="D29" s="27">
        <f t="shared" si="9"/>
        <v>135090</v>
      </c>
      <c r="E29" s="27">
        <f t="shared" si="10"/>
        <v>57780.800000000003</v>
      </c>
      <c r="F29" s="27">
        <f t="shared" si="11"/>
        <v>192870.8</v>
      </c>
      <c r="G29" s="27" t="s">
        <v>102</v>
      </c>
      <c r="H29" s="34">
        <f t="shared" si="5"/>
        <v>19.899999999999999</v>
      </c>
      <c r="I29">
        <f t="shared" si="6"/>
        <v>969200</v>
      </c>
    </row>
    <row r="30" spans="1:9" ht="15.6" x14ac:dyDescent="0.3">
      <c r="A30" s="27">
        <v>25</v>
      </c>
      <c r="B30" s="27">
        <f t="shared" si="7"/>
        <v>22.5</v>
      </c>
      <c r="C30" s="27">
        <f t="shared" si="8"/>
        <v>38.5</v>
      </c>
      <c r="D30" s="27">
        <f t="shared" si="9"/>
        <v>168862.5</v>
      </c>
      <c r="E30" s="27">
        <f t="shared" si="10"/>
        <v>72226</v>
      </c>
      <c r="F30" s="27">
        <f t="shared" si="11"/>
        <v>241088.5</v>
      </c>
      <c r="G30" s="27" t="s">
        <v>102</v>
      </c>
      <c r="H30" s="34">
        <f t="shared" si="5"/>
        <v>19.900000000000002</v>
      </c>
      <c r="I30">
        <f t="shared" si="6"/>
        <v>1211500</v>
      </c>
    </row>
    <row r="31" spans="1:9" ht="15.6" x14ac:dyDescent="0.3">
      <c r="A31" s="27">
        <v>30</v>
      </c>
      <c r="B31" s="27">
        <f t="shared" si="7"/>
        <v>27</v>
      </c>
      <c r="C31" s="27">
        <f t="shared" si="8"/>
        <v>46.2</v>
      </c>
      <c r="D31" s="27">
        <f t="shared" si="9"/>
        <v>202635</v>
      </c>
      <c r="E31" s="27">
        <f t="shared" si="10"/>
        <v>86671.200000000012</v>
      </c>
      <c r="F31" s="27">
        <f t="shared" si="11"/>
        <v>289306.2</v>
      </c>
      <c r="G31" s="27" t="s">
        <v>102</v>
      </c>
      <c r="H31" s="34">
        <f t="shared" si="5"/>
        <v>19.900000000000002</v>
      </c>
      <c r="I31">
        <f t="shared" si="6"/>
        <v>1453800</v>
      </c>
    </row>
    <row r="32" spans="1:9" ht="15.6" x14ac:dyDescent="0.3">
      <c r="A32" s="27">
        <v>35</v>
      </c>
      <c r="B32" s="27">
        <f t="shared" si="7"/>
        <v>31.5</v>
      </c>
      <c r="C32" s="27">
        <f t="shared" si="8"/>
        <v>53.9</v>
      </c>
      <c r="D32" s="27">
        <f t="shared" si="9"/>
        <v>236407.5</v>
      </c>
      <c r="E32" s="27">
        <f t="shared" si="10"/>
        <v>101116.4</v>
      </c>
      <c r="F32" s="27">
        <f t="shared" si="11"/>
        <v>337523.9</v>
      </c>
      <c r="G32" s="27" t="s">
        <v>102</v>
      </c>
      <c r="H32" s="34">
        <f t="shared" si="5"/>
        <v>19.900000000000002</v>
      </c>
      <c r="I32">
        <f t="shared" si="6"/>
        <v>1696100</v>
      </c>
    </row>
    <row r="33" spans="1:9" ht="15.6" x14ac:dyDescent="0.3">
      <c r="A33" s="27">
        <v>40</v>
      </c>
      <c r="B33" s="27">
        <f t="shared" si="7"/>
        <v>36</v>
      </c>
      <c r="C33" s="27">
        <f t="shared" si="8"/>
        <v>61.6</v>
      </c>
      <c r="D33" s="27">
        <f t="shared" si="9"/>
        <v>270180</v>
      </c>
      <c r="E33" s="27">
        <f t="shared" si="10"/>
        <v>115561.60000000001</v>
      </c>
      <c r="F33" s="27">
        <f t="shared" si="11"/>
        <v>385741.6</v>
      </c>
      <c r="G33" s="27" t="s">
        <v>102</v>
      </c>
      <c r="H33" s="34">
        <f t="shared" si="5"/>
        <v>19.899999999999999</v>
      </c>
      <c r="I33">
        <f t="shared" si="6"/>
        <v>1938400</v>
      </c>
    </row>
    <row r="34" spans="1:9" ht="15.6" x14ac:dyDescent="0.3">
      <c r="A34" s="27">
        <v>45</v>
      </c>
      <c r="B34" s="27">
        <f t="shared" si="7"/>
        <v>40.5</v>
      </c>
      <c r="C34" s="27">
        <f t="shared" si="8"/>
        <v>69.3</v>
      </c>
      <c r="D34" s="27">
        <f t="shared" si="9"/>
        <v>303952.5</v>
      </c>
      <c r="E34" s="27">
        <f t="shared" si="10"/>
        <v>130006.79999999999</v>
      </c>
      <c r="F34" s="27">
        <f t="shared" si="11"/>
        <v>433959.3</v>
      </c>
      <c r="G34" s="27" t="s">
        <v>102</v>
      </c>
      <c r="H34" s="34">
        <f t="shared" si="5"/>
        <v>19.899999999999999</v>
      </c>
      <c r="I34">
        <f t="shared" si="6"/>
        <v>2180700</v>
      </c>
    </row>
    <row r="35" spans="1:9" ht="15.6" x14ac:dyDescent="0.3">
      <c r="A35" s="27">
        <v>50</v>
      </c>
      <c r="B35" s="27">
        <f t="shared" si="7"/>
        <v>45</v>
      </c>
      <c r="C35" s="27">
        <f t="shared" si="8"/>
        <v>77</v>
      </c>
      <c r="D35" s="27">
        <f t="shared" si="9"/>
        <v>337725</v>
      </c>
      <c r="E35" s="27">
        <f t="shared" si="10"/>
        <v>144452</v>
      </c>
      <c r="F35" s="27">
        <f t="shared" si="11"/>
        <v>482177</v>
      </c>
      <c r="G35" s="27" t="s">
        <v>102</v>
      </c>
      <c r="H35" s="34">
        <f t="shared" si="5"/>
        <v>19.900000000000002</v>
      </c>
      <c r="I35">
        <f t="shared" si="6"/>
        <v>2423000</v>
      </c>
    </row>
    <row r="36" spans="1:9" ht="15.6" x14ac:dyDescent="0.3">
      <c r="A36" s="27">
        <v>55</v>
      </c>
      <c r="B36" s="27">
        <f t="shared" si="7"/>
        <v>49.5</v>
      </c>
      <c r="C36" s="27">
        <f t="shared" si="8"/>
        <v>84.7</v>
      </c>
      <c r="D36" s="27">
        <f t="shared" si="9"/>
        <v>371497.5</v>
      </c>
      <c r="E36" s="27">
        <f t="shared" si="10"/>
        <v>158897.20000000001</v>
      </c>
      <c r="F36" s="27">
        <f t="shared" si="11"/>
        <v>530394.69999999995</v>
      </c>
      <c r="G36" s="27" t="s">
        <v>102</v>
      </c>
      <c r="H36" s="34">
        <f t="shared" si="5"/>
        <v>19.899999999999999</v>
      </c>
      <c r="I36">
        <f t="shared" si="6"/>
        <v>2665300</v>
      </c>
    </row>
    <row r="37" spans="1:9" ht="15.6" x14ac:dyDescent="0.3">
      <c r="A37" s="27">
        <v>60</v>
      </c>
      <c r="B37" s="27">
        <f t="shared" si="7"/>
        <v>54</v>
      </c>
      <c r="C37" s="27">
        <f t="shared" si="8"/>
        <v>92.4</v>
      </c>
      <c r="D37" s="27">
        <f t="shared" si="9"/>
        <v>405270</v>
      </c>
      <c r="E37" s="27">
        <f t="shared" si="10"/>
        <v>173342.40000000002</v>
      </c>
      <c r="F37" s="27">
        <f t="shared" si="11"/>
        <v>578612.4</v>
      </c>
      <c r="G37" s="27" t="s">
        <v>102</v>
      </c>
      <c r="H37" s="34">
        <f t="shared" si="5"/>
        <v>19.900000000000002</v>
      </c>
      <c r="I37">
        <f t="shared" si="6"/>
        <v>2907600</v>
      </c>
    </row>
    <row r="38" spans="1:9" ht="15.6" x14ac:dyDescent="0.3">
      <c r="A38" s="27">
        <v>65</v>
      </c>
      <c r="B38" s="27">
        <f t="shared" si="7"/>
        <v>58.5</v>
      </c>
      <c r="C38" s="27">
        <f t="shared" si="8"/>
        <v>100.10000000000001</v>
      </c>
      <c r="D38" s="27">
        <f t="shared" si="9"/>
        <v>439042.5</v>
      </c>
      <c r="E38" s="27">
        <f t="shared" si="10"/>
        <v>187787.6</v>
      </c>
      <c r="F38" s="27">
        <f t="shared" si="11"/>
        <v>626830.1</v>
      </c>
      <c r="G38" s="27" t="s">
        <v>102</v>
      </c>
      <c r="H38" s="34">
        <f t="shared" si="5"/>
        <v>19.899999999999999</v>
      </c>
      <c r="I38">
        <f t="shared" si="6"/>
        <v>3149900</v>
      </c>
    </row>
    <row r="39" spans="1:9" ht="15.6" x14ac:dyDescent="0.3">
      <c r="A39" s="27">
        <v>70</v>
      </c>
      <c r="B39" s="27">
        <f t="shared" si="7"/>
        <v>63</v>
      </c>
      <c r="C39" s="27">
        <f t="shared" si="8"/>
        <v>107.8</v>
      </c>
      <c r="D39" s="27">
        <f t="shared" si="9"/>
        <v>472815</v>
      </c>
      <c r="E39" s="27">
        <f t="shared" si="10"/>
        <v>202232.8</v>
      </c>
      <c r="F39" s="27">
        <f t="shared" si="11"/>
        <v>675047.8</v>
      </c>
      <c r="G39" s="27" t="s">
        <v>102</v>
      </c>
      <c r="H39" s="34">
        <f t="shared" si="5"/>
        <v>19.900000000000002</v>
      </c>
      <c r="I39">
        <f t="shared" si="6"/>
        <v>3392200</v>
      </c>
    </row>
    <row r="40" spans="1:9" ht="15.6" x14ac:dyDescent="0.3">
      <c r="A40" s="27">
        <v>75</v>
      </c>
      <c r="B40" s="27">
        <f t="shared" si="7"/>
        <v>67.5</v>
      </c>
      <c r="C40" s="27">
        <f t="shared" si="8"/>
        <v>115.5</v>
      </c>
      <c r="D40" s="27">
        <f t="shared" si="9"/>
        <v>506587.5</v>
      </c>
      <c r="E40" s="27">
        <f t="shared" si="10"/>
        <v>216678</v>
      </c>
      <c r="F40" s="27">
        <f t="shared" si="11"/>
        <v>723265.5</v>
      </c>
      <c r="G40" s="27" t="s">
        <v>102</v>
      </c>
      <c r="H40" s="34">
        <f t="shared" si="5"/>
        <v>19.900000000000002</v>
      </c>
      <c r="I40">
        <f t="shared" si="6"/>
        <v>3634500</v>
      </c>
    </row>
    <row r="41" spans="1:9" ht="15.6" x14ac:dyDescent="0.3">
      <c r="A41" s="27">
        <v>80</v>
      </c>
      <c r="B41" s="27">
        <f t="shared" si="7"/>
        <v>72</v>
      </c>
      <c r="C41" s="27">
        <f t="shared" si="8"/>
        <v>123.2</v>
      </c>
      <c r="D41" s="27">
        <f t="shared" si="9"/>
        <v>540360</v>
      </c>
      <c r="E41" s="27">
        <f t="shared" si="10"/>
        <v>231123.20000000001</v>
      </c>
      <c r="F41" s="27">
        <f t="shared" si="11"/>
        <v>771483.2</v>
      </c>
      <c r="G41" s="27" t="s">
        <v>102</v>
      </c>
      <c r="H41" s="34">
        <f t="shared" si="5"/>
        <v>19.899999999999999</v>
      </c>
      <c r="I41">
        <f t="shared" si="6"/>
        <v>3876800</v>
      </c>
    </row>
    <row r="42" spans="1:9" ht="15.6" x14ac:dyDescent="0.3">
      <c r="A42" s="27">
        <v>85</v>
      </c>
      <c r="B42" s="27">
        <f t="shared" si="7"/>
        <v>76.5</v>
      </c>
      <c r="C42" s="27">
        <f t="shared" si="8"/>
        <v>130.9</v>
      </c>
      <c r="D42" s="27">
        <f t="shared" si="9"/>
        <v>574132.5</v>
      </c>
      <c r="E42" s="27">
        <f t="shared" si="10"/>
        <v>245568.40000000002</v>
      </c>
      <c r="F42" s="27">
        <f t="shared" si="11"/>
        <v>819700.9</v>
      </c>
      <c r="G42" s="27" t="s">
        <v>102</v>
      </c>
      <c r="H42" s="34">
        <f t="shared" si="5"/>
        <v>19.900000000000002</v>
      </c>
      <c r="I42">
        <f t="shared" si="6"/>
        <v>4119100</v>
      </c>
    </row>
    <row r="43" spans="1:9" ht="15.6" x14ac:dyDescent="0.3">
      <c r="A43" s="27">
        <v>90</v>
      </c>
      <c r="B43" s="27">
        <f t="shared" si="7"/>
        <v>81</v>
      </c>
      <c r="C43" s="27">
        <f t="shared" si="8"/>
        <v>138.6</v>
      </c>
      <c r="D43" s="27">
        <f t="shared" si="9"/>
        <v>607905</v>
      </c>
      <c r="E43" s="27">
        <f t="shared" si="10"/>
        <v>260013.59999999998</v>
      </c>
      <c r="F43" s="27">
        <f t="shared" si="11"/>
        <v>867918.6</v>
      </c>
      <c r="G43" s="27" t="s">
        <v>102</v>
      </c>
      <c r="H43" s="34">
        <f t="shared" si="5"/>
        <v>19.899999999999999</v>
      </c>
      <c r="I43">
        <f t="shared" si="6"/>
        <v>4361400</v>
      </c>
    </row>
    <row r="44" spans="1:9" ht="15.6" x14ac:dyDescent="0.3">
      <c r="A44" s="27">
        <v>95</v>
      </c>
      <c r="B44" s="27">
        <f t="shared" si="7"/>
        <v>85.5</v>
      </c>
      <c r="C44" s="27">
        <f t="shared" si="8"/>
        <v>146.30000000000001</v>
      </c>
      <c r="D44" s="27">
        <f t="shared" si="9"/>
        <v>641677.5</v>
      </c>
      <c r="E44" s="27">
        <f t="shared" si="10"/>
        <v>274458.80000000005</v>
      </c>
      <c r="F44" s="27">
        <f t="shared" si="11"/>
        <v>916136.3</v>
      </c>
      <c r="G44" s="27" t="s">
        <v>102</v>
      </c>
      <c r="H44" s="34">
        <f t="shared" si="5"/>
        <v>19.900000000000002</v>
      </c>
      <c r="I44">
        <f t="shared" si="6"/>
        <v>4603700</v>
      </c>
    </row>
    <row r="45" spans="1:9" ht="15.6" x14ac:dyDescent="0.3">
      <c r="A45" s="27">
        <v>100</v>
      </c>
      <c r="B45" s="27">
        <f t="shared" si="7"/>
        <v>90</v>
      </c>
      <c r="C45" s="27">
        <f t="shared" si="8"/>
        <v>154</v>
      </c>
      <c r="D45" s="27">
        <f t="shared" si="9"/>
        <v>675450</v>
      </c>
      <c r="E45" s="27">
        <f t="shared" si="10"/>
        <v>288904</v>
      </c>
      <c r="F45" s="27">
        <f t="shared" si="11"/>
        <v>964354</v>
      </c>
      <c r="G45" s="27" t="s">
        <v>102</v>
      </c>
      <c r="H45" s="34">
        <f t="shared" si="5"/>
        <v>19.900000000000002</v>
      </c>
      <c r="I45">
        <f t="shared" si="6"/>
        <v>4846000</v>
      </c>
    </row>
    <row r="46" spans="1:9" ht="15.6" x14ac:dyDescent="0.3">
      <c r="A46" s="27">
        <v>105</v>
      </c>
      <c r="B46" s="27">
        <f t="shared" si="7"/>
        <v>94.5</v>
      </c>
      <c r="C46" s="27">
        <f t="shared" si="8"/>
        <v>161.70000000000002</v>
      </c>
      <c r="D46" s="27">
        <f t="shared" si="9"/>
        <v>709222.5</v>
      </c>
      <c r="E46" s="27">
        <f t="shared" si="10"/>
        <v>303349.2</v>
      </c>
      <c r="F46" s="27">
        <f t="shared" si="11"/>
        <v>1012571.7</v>
      </c>
      <c r="G46" s="27" t="s">
        <v>102</v>
      </c>
      <c r="H46" s="34">
        <f t="shared" si="5"/>
        <v>19.899999999999999</v>
      </c>
      <c r="I46">
        <f t="shared" si="6"/>
        <v>5088300</v>
      </c>
    </row>
    <row r="47" spans="1:9" ht="15.6" x14ac:dyDescent="0.3">
      <c r="A47" s="27">
        <v>110</v>
      </c>
      <c r="B47" s="27">
        <f t="shared" si="7"/>
        <v>99</v>
      </c>
      <c r="C47" s="27">
        <f t="shared" si="8"/>
        <v>169.4</v>
      </c>
      <c r="D47" s="27">
        <f t="shared" si="9"/>
        <v>742995</v>
      </c>
      <c r="E47" s="27">
        <f t="shared" si="10"/>
        <v>317794.40000000002</v>
      </c>
      <c r="F47" s="27">
        <f t="shared" si="11"/>
        <v>1060789.3999999999</v>
      </c>
      <c r="G47" s="27" t="s">
        <v>102</v>
      </c>
      <c r="H47" s="34">
        <f t="shared" si="5"/>
        <v>19.899999999999999</v>
      </c>
      <c r="I47">
        <f t="shared" si="6"/>
        <v>5330600</v>
      </c>
    </row>
    <row r="48" spans="1:9" ht="15.6" x14ac:dyDescent="0.3">
      <c r="A48" s="27">
        <v>115</v>
      </c>
      <c r="B48" s="27">
        <f t="shared" si="7"/>
        <v>103.5</v>
      </c>
      <c r="C48" s="27">
        <f t="shared" si="8"/>
        <v>177.1</v>
      </c>
      <c r="D48" s="27">
        <f t="shared" si="9"/>
        <v>776767.5</v>
      </c>
      <c r="E48" s="27">
        <f t="shared" si="10"/>
        <v>332239.59999999998</v>
      </c>
      <c r="F48" s="27">
        <f t="shared" si="11"/>
        <v>1109007.1000000001</v>
      </c>
      <c r="G48" s="27" t="s">
        <v>102</v>
      </c>
      <c r="H48" s="34">
        <f t="shared" si="5"/>
        <v>19.900000000000002</v>
      </c>
      <c r="I48">
        <f t="shared" si="6"/>
        <v>5572900</v>
      </c>
    </row>
    <row r="49" spans="1:9" ht="15.6" x14ac:dyDescent="0.3">
      <c r="A49" s="27">
        <v>120</v>
      </c>
      <c r="B49" s="27">
        <f t="shared" si="7"/>
        <v>108</v>
      </c>
      <c r="C49" s="27">
        <f t="shared" si="8"/>
        <v>184.8</v>
      </c>
      <c r="D49" s="27">
        <f t="shared" si="9"/>
        <v>810540</v>
      </c>
      <c r="E49" s="27">
        <f t="shared" si="10"/>
        <v>346684.80000000005</v>
      </c>
      <c r="F49" s="27">
        <f t="shared" si="11"/>
        <v>1157224.8</v>
      </c>
      <c r="G49" s="27" t="s">
        <v>102</v>
      </c>
      <c r="H49" s="34">
        <f t="shared" si="5"/>
        <v>19.900000000000002</v>
      </c>
      <c r="I49">
        <f t="shared" si="6"/>
        <v>5815200</v>
      </c>
    </row>
    <row r="50" spans="1:9" ht="15.6" x14ac:dyDescent="0.3">
      <c r="A50" s="27">
        <v>5</v>
      </c>
      <c r="B50" s="27">
        <f>(A50*1.01)</f>
        <v>5.05</v>
      </c>
      <c r="C50" s="27">
        <f>(A50*1.47)</f>
        <v>7.35</v>
      </c>
      <c r="D50" s="27">
        <f t="shared" si="9"/>
        <v>37900.25</v>
      </c>
      <c r="E50" s="27">
        <f t="shared" si="10"/>
        <v>13788.599999999999</v>
      </c>
      <c r="F50" s="27">
        <f t="shared" si="11"/>
        <v>51688.85</v>
      </c>
      <c r="G50" s="27" t="s">
        <v>126</v>
      </c>
      <c r="H50" s="34">
        <f t="shared" si="5"/>
        <v>21.332583574081713</v>
      </c>
      <c r="I50">
        <f t="shared" si="6"/>
        <v>242300</v>
      </c>
    </row>
    <row r="51" spans="1:9" ht="15.6" x14ac:dyDescent="0.3">
      <c r="A51" s="27">
        <v>10</v>
      </c>
      <c r="B51" s="27">
        <f t="shared" ref="B51:B97" si="12">(A51*1.01)</f>
        <v>10.1</v>
      </c>
      <c r="C51" s="27">
        <f t="shared" ref="C51:C73" si="13">(A51*1.47)</f>
        <v>14.7</v>
      </c>
      <c r="D51" s="27">
        <f t="shared" ref="D51:D98" si="14">(B51*7505)</f>
        <v>75800.5</v>
      </c>
      <c r="E51" s="27">
        <f t="shared" ref="E51:E98" si="15">(C51*1876)</f>
        <v>27577.199999999997</v>
      </c>
      <c r="F51" s="27">
        <f t="shared" ref="F51:F98" si="16">(D51+E51)</f>
        <v>103377.7</v>
      </c>
      <c r="G51" s="27" t="s">
        <v>126</v>
      </c>
      <c r="H51" s="34">
        <f t="shared" si="5"/>
        <v>21.332583574081713</v>
      </c>
      <c r="I51">
        <f t="shared" si="6"/>
        <v>484600</v>
      </c>
    </row>
    <row r="52" spans="1:9" ht="15.6" x14ac:dyDescent="0.3">
      <c r="A52" s="27">
        <v>15</v>
      </c>
      <c r="B52" s="27">
        <f t="shared" si="12"/>
        <v>15.15</v>
      </c>
      <c r="C52" s="27">
        <f t="shared" si="13"/>
        <v>22.05</v>
      </c>
      <c r="D52" s="27">
        <f t="shared" si="14"/>
        <v>113700.75</v>
      </c>
      <c r="E52" s="27">
        <f t="shared" si="15"/>
        <v>41365.800000000003</v>
      </c>
      <c r="F52" s="27">
        <f t="shared" si="16"/>
        <v>155066.54999999999</v>
      </c>
      <c r="G52" s="27" t="s">
        <v>126</v>
      </c>
      <c r="H52" s="34">
        <f t="shared" si="5"/>
        <v>21.332583574081713</v>
      </c>
      <c r="I52">
        <f t="shared" si="6"/>
        <v>726900</v>
      </c>
    </row>
    <row r="53" spans="1:9" ht="15.6" x14ac:dyDescent="0.3">
      <c r="A53" s="27">
        <v>20</v>
      </c>
      <c r="B53" s="27">
        <f t="shared" si="12"/>
        <v>20.2</v>
      </c>
      <c r="C53" s="27">
        <f t="shared" si="13"/>
        <v>29.4</v>
      </c>
      <c r="D53" s="27">
        <f t="shared" si="14"/>
        <v>151601</v>
      </c>
      <c r="E53" s="27">
        <f t="shared" si="15"/>
        <v>55154.399999999994</v>
      </c>
      <c r="F53" s="27">
        <f t="shared" si="16"/>
        <v>206755.4</v>
      </c>
      <c r="G53" s="27" t="s">
        <v>126</v>
      </c>
      <c r="H53" s="34">
        <f t="shared" si="5"/>
        <v>21.332583574081713</v>
      </c>
      <c r="I53">
        <f t="shared" si="6"/>
        <v>969200</v>
      </c>
    </row>
    <row r="54" spans="1:9" ht="15.6" x14ac:dyDescent="0.3">
      <c r="A54" s="27">
        <v>25</v>
      </c>
      <c r="B54" s="27">
        <f t="shared" si="12"/>
        <v>25.25</v>
      </c>
      <c r="C54" s="27">
        <f t="shared" si="13"/>
        <v>36.75</v>
      </c>
      <c r="D54" s="27">
        <f t="shared" si="14"/>
        <v>189501.25</v>
      </c>
      <c r="E54" s="27">
        <f t="shared" si="15"/>
        <v>68943</v>
      </c>
      <c r="F54" s="27">
        <f t="shared" si="16"/>
        <v>258444.25</v>
      </c>
      <c r="G54" s="27" t="s">
        <v>126</v>
      </c>
      <c r="H54" s="34">
        <f t="shared" si="5"/>
        <v>21.332583574081717</v>
      </c>
      <c r="I54">
        <f t="shared" si="6"/>
        <v>1211500</v>
      </c>
    </row>
    <row r="55" spans="1:9" ht="15.6" x14ac:dyDescent="0.3">
      <c r="A55" s="27">
        <v>30</v>
      </c>
      <c r="B55" s="27">
        <f t="shared" si="12"/>
        <v>30.3</v>
      </c>
      <c r="C55" s="27">
        <f t="shared" si="13"/>
        <v>44.1</v>
      </c>
      <c r="D55" s="27">
        <f t="shared" si="14"/>
        <v>227401.5</v>
      </c>
      <c r="E55" s="27">
        <f t="shared" si="15"/>
        <v>82731.600000000006</v>
      </c>
      <c r="F55" s="27">
        <f t="shared" si="16"/>
        <v>310133.09999999998</v>
      </c>
      <c r="G55" s="27" t="s">
        <v>126</v>
      </c>
      <c r="H55" s="34">
        <f t="shared" si="5"/>
        <v>21.332583574081713</v>
      </c>
      <c r="I55">
        <f t="shared" si="6"/>
        <v>1453800</v>
      </c>
    </row>
    <row r="56" spans="1:9" ht="15.6" x14ac:dyDescent="0.3">
      <c r="A56" s="27">
        <v>35</v>
      </c>
      <c r="B56" s="27">
        <f t="shared" si="12"/>
        <v>35.35</v>
      </c>
      <c r="C56" s="27">
        <f t="shared" si="13"/>
        <v>51.449999999999996</v>
      </c>
      <c r="D56" s="27">
        <f t="shared" si="14"/>
        <v>265301.75</v>
      </c>
      <c r="E56" s="27">
        <f t="shared" si="15"/>
        <v>96520.2</v>
      </c>
      <c r="F56" s="27">
        <f t="shared" si="16"/>
        <v>361821.95</v>
      </c>
      <c r="G56" s="27" t="s">
        <v>126</v>
      </c>
      <c r="H56" s="34">
        <f t="shared" si="5"/>
        <v>21.332583574081717</v>
      </c>
      <c r="I56">
        <f t="shared" si="6"/>
        <v>1696100</v>
      </c>
    </row>
    <row r="57" spans="1:9" ht="15.6" x14ac:dyDescent="0.3">
      <c r="A57" s="27">
        <v>40</v>
      </c>
      <c r="B57" s="27">
        <f t="shared" si="12"/>
        <v>40.4</v>
      </c>
      <c r="C57" s="27">
        <f t="shared" si="13"/>
        <v>58.8</v>
      </c>
      <c r="D57" s="27">
        <f t="shared" si="14"/>
        <v>303202</v>
      </c>
      <c r="E57" s="27">
        <f t="shared" si="15"/>
        <v>110308.79999999999</v>
      </c>
      <c r="F57" s="27">
        <f t="shared" si="16"/>
        <v>413510.8</v>
      </c>
      <c r="G57" s="27" t="s">
        <v>126</v>
      </c>
      <c r="H57" s="34">
        <f t="shared" si="5"/>
        <v>21.332583574081713</v>
      </c>
      <c r="I57">
        <f t="shared" si="6"/>
        <v>1938400</v>
      </c>
    </row>
    <row r="58" spans="1:9" ht="15.6" x14ac:dyDescent="0.3">
      <c r="A58" s="27">
        <v>45</v>
      </c>
      <c r="B58" s="27">
        <f t="shared" si="12"/>
        <v>45.45</v>
      </c>
      <c r="C58" s="27">
        <f t="shared" si="13"/>
        <v>66.150000000000006</v>
      </c>
      <c r="D58" s="27">
        <f t="shared" si="14"/>
        <v>341102.25</v>
      </c>
      <c r="E58" s="27">
        <f t="shared" si="15"/>
        <v>124097.40000000001</v>
      </c>
      <c r="F58" s="27">
        <f t="shared" si="16"/>
        <v>465199.65</v>
      </c>
      <c r="G58" s="27" t="s">
        <v>126</v>
      </c>
      <c r="H58" s="34">
        <f t="shared" si="5"/>
        <v>21.332583574081717</v>
      </c>
      <c r="I58">
        <f t="shared" si="6"/>
        <v>2180700</v>
      </c>
    </row>
    <row r="59" spans="1:9" ht="15.6" x14ac:dyDescent="0.3">
      <c r="A59" s="27">
        <v>50</v>
      </c>
      <c r="B59" s="27">
        <f t="shared" si="12"/>
        <v>50.5</v>
      </c>
      <c r="C59" s="27">
        <f t="shared" si="13"/>
        <v>73.5</v>
      </c>
      <c r="D59" s="27">
        <f t="shared" si="14"/>
        <v>379002.5</v>
      </c>
      <c r="E59" s="27">
        <f t="shared" si="15"/>
        <v>137886</v>
      </c>
      <c r="F59" s="27">
        <f t="shared" si="16"/>
        <v>516888.5</v>
      </c>
      <c r="G59" s="27" t="s">
        <v>126</v>
      </c>
      <c r="H59" s="34">
        <f t="shared" si="5"/>
        <v>21.332583574081717</v>
      </c>
      <c r="I59">
        <f t="shared" si="6"/>
        <v>2423000</v>
      </c>
    </row>
    <row r="60" spans="1:9" ht="15.6" x14ac:dyDescent="0.3">
      <c r="A60" s="27">
        <v>55</v>
      </c>
      <c r="B60" s="27">
        <f t="shared" si="12"/>
        <v>55.55</v>
      </c>
      <c r="C60" s="27">
        <f t="shared" si="13"/>
        <v>80.849999999999994</v>
      </c>
      <c r="D60" s="27">
        <f t="shared" si="14"/>
        <v>416902.75</v>
      </c>
      <c r="E60" s="27">
        <f t="shared" si="15"/>
        <v>151674.59999999998</v>
      </c>
      <c r="F60" s="27">
        <f t="shared" si="16"/>
        <v>568577.35</v>
      </c>
      <c r="G60" s="27" t="s">
        <v>126</v>
      </c>
      <c r="H60" s="34">
        <f t="shared" si="5"/>
        <v>21.332583574081713</v>
      </c>
      <c r="I60">
        <f t="shared" si="6"/>
        <v>2665300</v>
      </c>
    </row>
    <row r="61" spans="1:9" ht="15.6" x14ac:dyDescent="0.3">
      <c r="A61" s="27">
        <v>60</v>
      </c>
      <c r="B61" s="27">
        <f t="shared" si="12"/>
        <v>60.6</v>
      </c>
      <c r="C61" s="27">
        <f t="shared" si="13"/>
        <v>88.2</v>
      </c>
      <c r="D61" s="27">
        <f t="shared" si="14"/>
        <v>454803</v>
      </c>
      <c r="E61" s="27">
        <f t="shared" si="15"/>
        <v>165463.20000000001</v>
      </c>
      <c r="F61" s="27">
        <f t="shared" si="16"/>
        <v>620266.19999999995</v>
      </c>
      <c r="G61" s="27" t="s">
        <v>126</v>
      </c>
      <c r="H61" s="34">
        <f t="shared" si="5"/>
        <v>21.332583574081713</v>
      </c>
      <c r="I61">
        <f t="shared" si="6"/>
        <v>2907600</v>
      </c>
    </row>
    <row r="62" spans="1:9" ht="15.6" x14ac:dyDescent="0.3">
      <c r="A62" s="27">
        <v>65</v>
      </c>
      <c r="B62" s="27">
        <f t="shared" si="12"/>
        <v>65.650000000000006</v>
      </c>
      <c r="C62" s="27">
        <f t="shared" si="13"/>
        <v>95.55</v>
      </c>
      <c r="D62" s="27">
        <f t="shared" si="14"/>
        <v>492703.25000000006</v>
      </c>
      <c r="E62" s="27">
        <f t="shared" si="15"/>
        <v>179251.8</v>
      </c>
      <c r="F62" s="27">
        <f t="shared" si="16"/>
        <v>671955.05</v>
      </c>
      <c r="G62" s="27" t="s">
        <v>126</v>
      </c>
      <c r="H62" s="34">
        <f t="shared" si="5"/>
        <v>21.332583574081717</v>
      </c>
      <c r="I62">
        <f t="shared" si="6"/>
        <v>3149900</v>
      </c>
    </row>
    <row r="63" spans="1:9" ht="15.6" x14ac:dyDescent="0.3">
      <c r="A63" s="27">
        <v>70</v>
      </c>
      <c r="B63" s="27">
        <f t="shared" si="12"/>
        <v>70.7</v>
      </c>
      <c r="C63" s="27">
        <f t="shared" si="13"/>
        <v>102.89999999999999</v>
      </c>
      <c r="D63" s="27">
        <f t="shared" si="14"/>
        <v>530603.5</v>
      </c>
      <c r="E63" s="27">
        <f t="shared" si="15"/>
        <v>193040.4</v>
      </c>
      <c r="F63" s="27">
        <f t="shared" si="16"/>
        <v>723643.9</v>
      </c>
      <c r="G63" s="27" t="s">
        <v>126</v>
      </c>
      <c r="H63" s="34">
        <f t="shared" si="5"/>
        <v>21.332583574081717</v>
      </c>
      <c r="I63">
        <f t="shared" si="6"/>
        <v>3392200</v>
      </c>
    </row>
    <row r="64" spans="1:9" ht="15.6" x14ac:dyDescent="0.3">
      <c r="A64" s="27">
        <v>75</v>
      </c>
      <c r="B64" s="27">
        <f t="shared" si="12"/>
        <v>75.75</v>
      </c>
      <c r="C64" s="27">
        <f t="shared" si="13"/>
        <v>110.25</v>
      </c>
      <c r="D64" s="27">
        <f t="shared" si="14"/>
        <v>568503.75</v>
      </c>
      <c r="E64" s="27">
        <f t="shared" si="15"/>
        <v>206829</v>
      </c>
      <c r="F64" s="27">
        <f t="shared" si="16"/>
        <v>775332.75</v>
      </c>
      <c r="G64" s="27" t="s">
        <v>126</v>
      </c>
      <c r="H64" s="34">
        <f t="shared" si="5"/>
        <v>21.332583574081717</v>
      </c>
      <c r="I64">
        <f t="shared" si="6"/>
        <v>3634500</v>
      </c>
    </row>
    <row r="65" spans="1:9" ht="15.6" x14ac:dyDescent="0.3">
      <c r="A65" s="27">
        <v>80</v>
      </c>
      <c r="B65" s="27">
        <f t="shared" si="12"/>
        <v>80.8</v>
      </c>
      <c r="C65" s="27">
        <f t="shared" si="13"/>
        <v>117.6</v>
      </c>
      <c r="D65" s="27">
        <f t="shared" si="14"/>
        <v>606404</v>
      </c>
      <c r="E65" s="27">
        <f t="shared" si="15"/>
        <v>220617.59999999998</v>
      </c>
      <c r="F65" s="27">
        <f t="shared" si="16"/>
        <v>827021.6</v>
      </c>
      <c r="G65" s="27" t="s">
        <v>126</v>
      </c>
      <c r="H65" s="34">
        <f t="shared" si="5"/>
        <v>21.332583574081713</v>
      </c>
      <c r="I65">
        <f t="shared" si="6"/>
        <v>3876800</v>
      </c>
    </row>
    <row r="66" spans="1:9" ht="15.6" x14ac:dyDescent="0.3">
      <c r="A66" s="27">
        <v>85</v>
      </c>
      <c r="B66" s="27">
        <f t="shared" si="12"/>
        <v>85.85</v>
      </c>
      <c r="C66" s="27">
        <f t="shared" si="13"/>
        <v>124.95</v>
      </c>
      <c r="D66" s="27">
        <f t="shared" si="14"/>
        <v>644304.25</v>
      </c>
      <c r="E66" s="27">
        <f t="shared" si="15"/>
        <v>234406.2</v>
      </c>
      <c r="F66" s="27">
        <f t="shared" si="16"/>
        <v>878710.45</v>
      </c>
      <c r="G66" s="27" t="s">
        <v>126</v>
      </c>
      <c r="H66" s="34">
        <f t="shared" si="5"/>
        <v>21.332583574081713</v>
      </c>
      <c r="I66">
        <f t="shared" si="6"/>
        <v>4119100</v>
      </c>
    </row>
    <row r="67" spans="1:9" ht="15.6" x14ac:dyDescent="0.3">
      <c r="A67" s="27">
        <v>90</v>
      </c>
      <c r="B67" s="27">
        <f t="shared" si="12"/>
        <v>90.9</v>
      </c>
      <c r="C67" s="27">
        <f t="shared" si="13"/>
        <v>132.30000000000001</v>
      </c>
      <c r="D67" s="27">
        <f t="shared" si="14"/>
        <v>682204.5</v>
      </c>
      <c r="E67" s="27">
        <f t="shared" si="15"/>
        <v>248194.80000000002</v>
      </c>
      <c r="F67" s="27">
        <f t="shared" si="16"/>
        <v>930399.3</v>
      </c>
      <c r="G67" s="27" t="s">
        <v>126</v>
      </c>
      <c r="H67" s="34">
        <f t="shared" ref="H67:H130" si="17">(F67/I67)*100</f>
        <v>21.332583574081717</v>
      </c>
      <c r="I67">
        <f t="shared" ref="I67:I130" si="18">(48460*A67)</f>
        <v>4361400</v>
      </c>
    </row>
    <row r="68" spans="1:9" ht="15.6" x14ac:dyDescent="0.3">
      <c r="A68" s="27">
        <v>95</v>
      </c>
      <c r="B68" s="27">
        <f t="shared" si="12"/>
        <v>95.95</v>
      </c>
      <c r="C68" s="27">
        <f t="shared" si="13"/>
        <v>139.65</v>
      </c>
      <c r="D68" s="27">
        <f t="shared" si="14"/>
        <v>720104.75</v>
      </c>
      <c r="E68" s="27">
        <f t="shared" si="15"/>
        <v>261983.40000000002</v>
      </c>
      <c r="F68" s="27">
        <f t="shared" si="16"/>
        <v>982088.15</v>
      </c>
      <c r="G68" s="27" t="s">
        <v>126</v>
      </c>
      <c r="H68" s="34">
        <f t="shared" si="17"/>
        <v>21.332583574081717</v>
      </c>
      <c r="I68">
        <f t="shared" si="18"/>
        <v>4603700</v>
      </c>
    </row>
    <row r="69" spans="1:9" ht="15.6" x14ac:dyDescent="0.3">
      <c r="A69" s="27">
        <v>100</v>
      </c>
      <c r="B69" s="27">
        <f t="shared" si="12"/>
        <v>101</v>
      </c>
      <c r="C69" s="27">
        <f t="shared" si="13"/>
        <v>147</v>
      </c>
      <c r="D69" s="27">
        <f t="shared" si="14"/>
        <v>758005</v>
      </c>
      <c r="E69" s="27">
        <f t="shared" si="15"/>
        <v>275772</v>
      </c>
      <c r="F69" s="27">
        <f t="shared" si="16"/>
        <v>1033777</v>
      </c>
      <c r="G69" s="27" t="s">
        <v>126</v>
      </c>
      <c r="H69" s="34">
        <f t="shared" si="17"/>
        <v>21.332583574081717</v>
      </c>
      <c r="I69">
        <f t="shared" si="18"/>
        <v>4846000</v>
      </c>
    </row>
    <row r="70" spans="1:9" ht="15.6" x14ac:dyDescent="0.3">
      <c r="A70" s="27">
        <v>105</v>
      </c>
      <c r="B70" s="27">
        <f t="shared" si="12"/>
        <v>106.05</v>
      </c>
      <c r="C70" s="27">
        <f t="shared" si="13"/>
        <v>154.35</v>
      </c>
      <c r="D70" s="27">
        <f t="shared" si="14"/>
        <v>795905.25</v>
      </c>
      <c r="E70" s="27">
        <f t="shared" si="15"/>
        <v>289560.59999999998</v>
      </c>
      <c r="F70" s="27">
        <f t="shared" si="16"/>
        <v>1085465.8500000001</v>
      </c>
      <c r="G70" s="27" t="s">
        <v>126</v>
      </c>
      <c r="H70" s="34">
        <f t="shared" si="17"/>
        <v>21.332583574081717</v>
      </c>
      <c r="I70">
        <f t="shared" si="18"/>
        <v>5088300</v>
      </c>
    </row>
    <row r="71" spans="1:9" ht="15.6" x14ac:dyDescent="0.3">
      <c r="A71" s="27">
        <v>110</v>
      </c>
      <c r="B71" s="27">
        <f t="shared" si="12"/>
        <v>111.1</v>
      </c>
      <c r="C71" s="27">
        <f t="shared" si="13"/>
        <v>161.69999999999999</v>
      </c>
      <c r="D71" s="27">
        <f t="shared" si="14"/>
        <v>833805.5</v>
      </c>
      <c r="E71" s="27">
        <f t="shared" si="15"/>
        <v>303349.19999999995</v>
      </c>
      <c r="F71" s="27">
        <f t="shared" si="16"/>
        <v>1137154.7</v>
      </c>
      <c r="G71" s="27" t="s">
        <v>126</v>
      </c>
      <c r="H71" s="34">
        <f t="shared" si="17"/>
        <v>21.332583574081713</v>
      </c>
      <c r="I71">
        <f t="shared" si="18"/>
        <v>5330600</v>
      </c>
    </row>
    <row r="72" spans="1:9" ht="15.6" x14ac:dyDescent="0.3">
      <c r="A72" s="27">
        <v>115</v>
      </c>
      <c r="B72" s="27">
        <f t="shared" si="12"/>
        <v>116.15</v>
      </c>
      <c r="C72" s="27">
        <f t="shared" si="13"/>
        <v>169.04999999999998</v>
      </c>
      <c r="D72" s="27">
        <f t="shared" si="14"/>
        <v>871705.75</v>
      </c>
      <c r="E72" s="27">
        <f t="shared" si="15"/>
        <v>317137.8</v>
      </c>
      <c r="F72" s="27">
        <f t="shared" si="16"/>
        <v>1188843.55</v>
      </c>
      <c r="G72" s="27" t="s">
        <v>126</v>
      </c>
      <c r="H72" s="34">
        <f t="shared" si="17"/>
        <v>21.332583574081717</v>
      </c>
      <c r="I72">
        <f t="shared" si="18"/>
        <v>5572900</v>
      </c>
    </row>
    <row r="73" spans="1:9" ht="15.6" x14ac:dyDescent="0.3">
      <c r="A73" s="27">
        <v>120</v>
      </c>
      <c r="B73" s="27">
        <f t="shared" si="12"/>
        <v>121.2</v>
      </c>
      <c r="C73" s="27">
        <f t="shared" si="13"/>
        <v>176.4</v>
      </c>
      <c r="D73" s="27">
        <f t="shared" si="14"/>
        <v>909606</v>
      </c>
      <c r="E73" s="27">
        <f t="shared" si="15"/>
        <v>330926.40000000002</v>
      </c>
      <c r="F73" s="27">
        <f t="shared" si="16"/>
        <v>1240532.3999999999</v>
      </c>
      <c r="G73" s="27" t="s">
        <v>126</v>
      </c>
      <c r="H73" s="34">
        <f t="shared" si="17"/>
        <v>21.332583574081713</v>
      </c>
      <c r="I73">
        <f t="shared" si="18"/>
        <v>5815200</v>
      </c>
    </row>
    <row r="74" spans="1:9" ht="15.6" x14ac:dyDescent="0.3">
      <c r="A74" s="27">
        <v>5</v>
      </c>
      <c r="B74" s="27">
        <f t="shared" si="12"/>
        <v>5.05</v>
      </c>
      <c r="C74" s="27">
        <f>(A74*1.54)</f>
        <v>7.7</v>
      </c>
      <c r="D74" s="27">
        <f t="shared" si="14"/>
        <v>37900.25</v>
      </c>
      <c r="E74" s="27">
        <f t="shared" si="15"/>
        <v>14445.2</v>
      </c>
      <c r="F74" s="27">
        <f t="shared" si="16"/>
        <v>52345.45</v>
      </c>
      <c r="G74" s="27" t="s">
        <v>104</v>
      </c>
      <c r="H74" s="34">
        <f t="shared" si="17"/>
        <v>21.603569954601731</v>
      </c>
      <c r="I74">
        <f t="shared" si="18"/>
        <v>242300</v>
      </c>
    </row>
    <row r="75" spans="1:9" ht="15.6" x14ac:dyDescent="0.3">
      <c r="A75" s="27">
        <v>10</v>
      </c>
      <c r="B75" s="27">
        <f t="shared" si="12"/>
        <v>10.1</v>
      </c>
      <c r="C75" s="27">
        <f t="shared" ref="C75:C97" si="19">(A75*1.54)</f>
        <v>15.4</v>
      </c>
      <c r="D75" s="27">
        <f t="shared" si="14"/>
        <v>75800.5</v>
      </c>
      <c r="E75" s="27">
        <f t="shared" si="15"/>
        <v>28890.400000000001</v>
      </c>
      <c r="F75" s="27">
        <f t="shared" si="16"/>
        <v>104690.9</v>
      </c>
      <c r="G75" s="27" t="s">
        <v>104</v>
      </c>
      <c r="H75" s="34">
        <f t="shared" si="17"/>
        <v>21.603569954601731</v>
      </c>
      <c r="I75">
        <f t="shared" si="18"/>
        <v>484600</v>
      </c>
    </row>
    <row r="76" spans="1:9" ht="15.6" x14ac:dyDescent="0.3">
      <c r="A76" s="27">
        <v>15</v>
      </c>
      <c r="B76" s="27">
        <f t="shared" si="12"/>
        <v>15.15</v>
      </c>
      <c r="C76" s="27">
        <f t="shared" si="19"/>
        <v>23.1</v>
      </c>
      <c r="D76" s="27">
        <f t="shared" si="14"/>
        <v>113700.75</v>
      </c>
      <c r="E76" s="27">
        <f t="shared" si="15"/>
        <v>43335.600000000006</v>
      </c>
      <c r="F76" s="27">
        <f t="shared" si="16"/>
        <v>157036.35</v>
      </c>
      <c r="G76" s="27" t="s">
        <v>104</v>
      </c>
      <c r="H76" s="34">
        <f t="shared" si="17"/>
        <v>21.603569954601735</v>
      </c>
      <c r="I76">
        <f t="shared" si="18"/>
        <v>726900</v>
      </c>
    </row>
    <row r="77" spans="1:9" ht="15.6" x14ac:dyDescent="0.3">
      <c r="A77" s="27">
        <v>20</v>
      </c>
      <c r="B77" s="27">
        <f t="shared" si="12"/>
        <v>20.2</v>
      </c>
      <c r="C77" s="27">
        <f t="shared" si="19"/>
        <v>30.8</v>
      </c>
      <c r="D77" s="27">
        <f t="shared" si="14"/>
        <v>151601</v>
      </c>
      <c r="E77" s="27">
        <f t="shared" si="15"/>
        <v>57780.800000000003</v>
      </c>
      <c r="F77" s="27">
        <f t="shared" si="16"/>
        <v>209381.8</v>
      </c>
      <c r="G77" s="27" t="s">
        <v>104</v>
      </c>
      <c r="H77" s="34">
        <f t="shared" si="17"/>
        <v>21.603569954601731</v>
      </c>
      <c r="I77">
        <f t="shared" si="18"/>
        <v>969200</v>
      </c>
    </row>
    <row r="78" spans="1:9" ht="15.6" x14ac:dyDescent="0.3">
      <c r="A78" s="27">
        <v>25</v>
      </c>
      <c r="B78" s="27">
        <f t="shared" si="12"/>
        <v>25.25</v>
      </c>
      <c r="C78" s="27">
        <f t="shared" si="19"/>
        <v>38.5</v>
      </c>
      <c r="D78" s="27">
        <f t="shared" si="14"/>
        <v>189501.25</v>
      </c>
      <c r="E78" s="27">
        <f t="shared" si="15"/>
        <v>72226</v>
      </c>
      <c r="F78" s="27">
        <f t="shared" si="16"/>
        <v>261727.25</v>
      </c>
      <c r="G78" s="27" t="s">
        <v>104</v>
      </c>
      <c r="H78" s="34">
        <f t="shared" si="17"/>
        <v>21.603569954601735</v>
      </c>
      <c r="I78">
        <f t="shared" si="18"/>
        <v>1211500</v>
      </c>
    </row>
    <row r="79" spans="1:9" ht="15.6" x14ac:dyDescent="0.3">
      <c r="A79" s="27">
        <v>30</v>
      </c>
      <c r="B79" s="27">
        <f t="shared" si="12"/>
        <v>30.3</v>
      </c>
      <c r="C79" s="27">
        <f t="shared" si="19"/>
        <v>46.2</v>
      </c>
      <c r="D79" s="27">
        <f t="shared" si="14"/>
        <v>227401.5</v>
      </c>
      <c r="E79" s="27">
        <f t="shared" si="15"/>
        <v>86671.200000000012</v>
      </c>
      <c r="F79" s="27">
        <f t="shared" si="16"/>
        <v>314072.7</v>
      </c>
      <c r="G79" s="27" t="s">
        <v>104</v>
      </c>
      <c r="H79" s="34">
        <f t="shared" si="17"/>
        <v>21.603569954601735</v>
      </c>
      <c r="I79">
        <f t="shared" si="18"/>
        <v>1453800</v>
      </c>
    </row>
    <row r="80" spans="1:9" ht="15.6" x14ac:dyDescent="0.3">
      <c r="A80" s="27">
        <v>35</v>
      </c>
      <c r="B80" s="27">
        <f t="shared" si="12"/>
        <v>35.35</v>
      </c>
      <c r="C80" s="27">
        <f t="shared" si="19"/>
        <v>53.9</v>
      </c>
      <c r="D80" s="27">
        <f t="shared" si="14"/>
        <v>265301.75</v>
      </c>
      <c r="E80" s="27">
        <f t="shared" si="15"/>
        <v>101116.4</v>
      </c>
      <c r="F80" s="27">
        <f t="shared" si="16"/>
        <v>366418.15</v>
      </c>
      <c r="G80" s="27" t="s">
        <v>104</v>
      </c>
      <c r="H80" s="34">
        <f t="shared" si="17"/>
        <v>21.603569954601735</v>
      </c>
      <c r="I80">
        <f t="shared" si="18"/>
        <v>1696100</v>
      </c>
    </row>
    <row r="81" spans="1:9" ht="15.6" x14ac:dyDescent="0.3">
      <c r="A81" s="27">
        <v>40</v>
      </c>
      <c r="B81" s="27">
        <f t="shared" si="12"/>
        <v>40.4</v>
      </c>
      <c r="C81" s="27">
        <f t="shared" si="19"/>
        <v>61.6</v>
      </c>
      <c r="D81" s="27">
        <f t="shared" si="14"/>
        <v>303202</v>
      </c>
      <c r="E81" s="27">
        <f t="shared" si="15"/>
        <v>115561.60000000001</v>
      </c>
      <c r="F81" s="27">
        <f t="shared" si="16"/>
        <v>418763.6</v>
      </c>
      <c r="G81" s="27" t="s">
        <v>104</v>
      </c>
      <c r="H81" s="34">
        <f t="shared" si="17"/>
        <v>21.603569954601731</v>
      </c>
      <c r="I81">
        <f t="shared" si="18"/>
        <v>1938400</v>
      </c>
    </row>
    <row r="82" spans="1:9" ht="15.6" x14ac:dyDescent="0.3">
      <c r="A82" s="27">
        <v>45</v>
      </c>
      <c r="B82" s="27">
        <f t="shared" si="12"/>
        <v>45.45</v>
      </c>
      <c r="C82" s="27">
        <f t="shared" si="19"/>
        <v>69.3</v>
      </c>
      <c r="D82" s="27">
        <f t="shared" si="14"/>
        <v>341102.25</v>
      </c>
      <c r="E82" s="27">
        <f t="shared" si="15"/>
        <v>130006.79999999999</v>
      </c>
      <c r="F82" s="27">
        <f t="shared" si="16"/>
        <v>471109.05</v>
      </c>
      <c r="G82" s="27" t="s">
        <v>104</v>
      </c>
      <c r="H82" s="34">
        <f t="shared" si="17"/>
        <v>21.603569954601735</v>
      </c>
      <c r="I82">
        <f t="shared" si="18"/>
        <v>2180700</v>
      </c>
    </row>
    <row r="83" spans="1:9" ht="15.6" x14ac:dyDescent="0.3">
      <c r="A83" s="27">
        <v>50</v>
      </c>
      <c r="B83" s="27">
        <f t="shared" si="12"/>
        <v>50.5</v>
      </c>
      <c r="C83" s="27">
        <f t="shared" si="19"/>
        <v>77</v>
      </c>
      <c r="D83" s="27">
        <f t="shared" si="14"/>
        <v>379002.5</v>
      </c>
      <c r="E83" s="27">
        <f t="shared" si="15"/>
        <v>144452</v>
      </c>
      <c r="F83" s="27">
        <f t="shared" si="16"/>
        <v>523454.5</v>
      </c>
      <c r="G83" s="27" t="s">
        <v>104</v>
      </c>
      <c r="H83" s="34">
        <f t="shared" si="17"/>
        <v>21.603569954601735</v>
      </c>
      <c r="I83">
        <f t="shared" si="18"/>
        <v>2423000</v>
      </c>
    </row>
    <row r="84" spans="1:9" ht="15.6" x14ac:dyDescent="0.3">
      <c r="A84" s="27">
        <v>55</v>
      </c>
      <c r="B84" s="27">
        <f t="shared" si="12"/>
        <v>55.55</v>
      </c>
      <c r="C84" s="27">
        <f t="shared" si="19"/>
        <v>84.7</v>
      </c>
      <c r="D84" s="27">
        <f t="shared" si="14"/>
        <v>416902.75</v>
      </c>
      <c r="E84" s="27">
        <f t="shared" si="15"/>
        <v>158897.20000000001</v>
      </c>
      <c r="F84" s="27">
        <f t="shared" si="16"/>
        <v>575799.94999999995</v>
      </c>
      <c r="G84" s="27" t="s">
        <v>104</v>
      </c>
      <c r="H84" s="34">
        <f t="shared" si="17"/>
        <v>21.603569954601731</v>
      </c>
      <c r="I84">
        <f t="shared" si="18"/>
        <v>2665300</v>
      </c>
    </row>
    <row r="85" spans="1:9" ht="15.6" x14ac:dyDescent="0.3">
      <c r="A85" s="27">
        <v>60</v>
      </c>
      <c r="B85" s="27">
        <f t="shared" si="12"/>
        <v>60.6</v>
      </c>
      <c r="C85" s="27">
        <f t="shared" si="19"/>
        <v>92.4</v>
      </c>
      <c r="D85" s="27">
        <f t="shared" si="14"/>
        <v>454803</v>
      </c>
      <c r="E85" s="27">
        <f t="shared" si="15"/>
        <v>173342.40000000002</v>
      </c>
      <c r="F85" s="27">
        <f t="shared" si="16"/>
        <v>628145.4</v>
      </c>
      <c r="G85" s="27" t="s">
        <v>104</v>
      </c>
      <c r="H85" s="34">
        <f t="shared" si="17"/>
        <v>21.603569954601735</v>
      </c>
      <c r="I85">
        <f t="shared" si="18"/>
        <v>2907600</v>
      </c>
    </row>
    <row r="86" spans="1:9" ht="15.6" x14ac:dyDescent="0.3">
      <c r="A86" s="27">
        <v>65</v>
      </c>
      <c r="B86" s="27">
        <f t="shared" si="12"/>
        <v>65.650000000000006</v>
      </c>
      <c r="C86" s="27">
        <f>(A86*1.54)</f>
        <v>100.10000000000001</v>
      </c>
      <c r="D86" s="27">
        <f t="shared" si="14"/>
        <v>492703.25000000006</v>
      </c>
      <c r="E86" s="27">
        <f t="shared" si="15"/>
        <v>187787.6</v>
      </c>
      <c r="F86" s="27">
        <f t="shared" si="16"/>
        <v>680490.85000000009</v>
      </c>
      <c r="G86" s="27" t="s">
        <v>104</v>
      </c>
      <c r="H86" s="34">
        <f t="shared" si="17"/>
        <v>21.603569954601738</v>
      </c>
      <c r="I86">
        <f t="shared" si="18"/>
        <v>3149900</v>
      </c>
    </row>
    <row r="87" spans="1:9" ht="15.6" x14ac:dyDescent="0.3">
      <c r="A87" s="27">
        <v>70</v>
      </c>
      <c r="B87" s="27">
        <f t="shared" si="12"/>
        <v>70.7</v>
      </c>
      <c r="C87" s="27">
        <f t="shared" si="19"/>
        <v>107.8</v>
      </c>
      <c r="D87" s="27">
        <f t="shared" si="14"/>
        <v>530603.5</v>
      </c>
      <c r="E87" s="27">
        <f t="shared" si="15"/>
        <v>202232.8</v>
      </c>
      <c r="F87" s="27">
        <f t="shared" si="16"/>
        <v>732836.3</v>
      </c>
      <c r="G87" s="27" t="s">
        <v>104</v>
      </c>
      <c r="H87" s="34">
        <f t="shared" si="17"/>
        <v>21.603569954601735</v>
      </c>
      <c r="I87">
        <f t="shared" si="18"/>
        <v>3392200</v>
      </c>
    </row>
    <row r="88" spans="1:9" ht="15.6" x14ac:dyDescent="0.3">
      <c r="A88" s="27">
        <v>75</v>
      </c>
      <c r="B88" s="27">
        <f t="shared" si="12"/>
        <v>75.75</v>
      </c>
      <c r="C88" s="27">
        <f t="shared" si="19"/>
        <v>115.5</v>
      </c>
      <c r="D88" s="27">
        <f t="shared" si="14"/>
        <v>568503.75</v>
      </c>
      <c r="E88" s="27">
        <f t="shared" si="15"/>
        <v>216678</v>
      </c>
      <c r="F88" s="27">
        <f t="shared" si="16"/>
        <v>785181.75</v>
      </c>
      <c r="G88" s="27" t="s">
        <v>104</v>
      </c>
      <c r="H88" s="34">
        <f t="shared" si="17"/>
        <v>21.603569954601735</v>
      </c>
      <c r="I88">
        <f t="shared" si="18"/>
        <v>3634500</v>
      </c>
    </row>
    <row r="89" spans="1:9" ht="15.6" x14ac:dyDescent="0.3">
      <c r="A89" s="27">
        <v>80</v>
      </c>
      <c r="B89" s="27">
        <f t="shared" si="12"/>
        <v>80.8</v>
      </c>
      <c r="C89" s="27">
        <f t="shared" si="19"/>
        <v>123.2</v>
      </c>
      <c r="D89" s="27">
        <f t="shared" si="14"/>
        <v>606404</v>
      </c>
      <c r="E89" s="27">
        <f t="shared" si="15"/>
        <v>231123.20000000001</v>
      </c>
      <c r="F89" s="27">
        <f t="shared" si="16"/>
        <v>837527.2</v>
      </c>
      <c r="G89" s="27" t="s">
        <v>104</v>
      </c>
      <c r="H89" s="34">
        <f t="shared" si="17"/>
        <v>21.603569954601731</v>
      </c>
      <c r="I89">
        <f t="shared" si="18"/>
        <v>3876800</v>
      </c>
    </row>
    <row r="90" spans="1:9" ht="15.6" x14ac:dyDescent="0.3">
      <c r="A90" s="27">
        <v>85</v>
      </c>
      <c r="B90" s="27">
        <f t="shared" si="12"/>
        <v>85.85</v>
      </c>
      <c r="C90" s="27">
        <f t="shared" si="19"/>
        <v>130.9</v>
      </c>
      <c r="D90" s="27">
        <f t="shared" si="14"/>
        <v>644304.25</v>
      </c>
      <c r="E90" s="27">
        <f t="shared" si="15"/>
        <v>245568.40000000002</v>
      </c>
      <c r="F90" s="27">
        <f t="shared" si="16"/>
        <v>889872.65</v>
      </c>
      <c r="G90" s="27" t="s">
        <v>104</v>
      </c>
      <c r="H90" s="34">
        <f t="shared" si="17"/>
        <v>21.603569954601735</v>
      </c>
      <c r="I90">
        <f t="shared" si="18"/>
        <v>4119100</v>
      </c>
    </row>
    <row r="91" spans="1:9" ht="15.6" x14ac:dyDescent="0.3">
      <c r="A91" s="27">
        <v>90</v>
      </c>
      <c r="B91" s="27">
        <f t="shared" si="12"/>
        <v>90.9</v>
      </c>
      <c r="C91" s="27">
        <f t="shared" si="19"/>
        <v>138.6</v>
      </c>
      <c r="D91" s="27">
        <f t="shared" si="14"/>
        <v>682204.5</v>
      </c>
      <c r="E91" s="27">
        <f t="shared" si="15"/>
        <v>260013.59999999998</v>
      </c>
      <c r="F91" s="27">
        <f t="shared" si="16"/>
        <v>942218.1</v>
      </c>
      <c r="G91" s="27" t="s">
        <v>104</v>
      </c>
      <c r="H91" s="34">
        <f t="shared" si="17"/>
        <v>21.603569954601735</v>
      </c>
      <c r="I91">
        <f t="shared" si="18"/>
        <v>4361400</v>
      </c>
    </row>
    <row r="92" spans="1:9" ht="15.6" x14ac:dyDescent="0.3">
      <c r="A92" s="27">
        <v>95</v>
      </c>
      <c r="B92" s="27">
        <f t="shared" si="12"/>
        <v>95.95</v>
      </c>
      <c r="C92" s="27">
        <f t="shared" si="19"/>
        <v>146.30000000000001</v>
      </c>
      <c r="D92" s="27">
        <f t="shared" si="14"/>
        <v>720104.75</v>
      </c>
      <c r="E92" s="27">
        <f t="shared" si="15"/>
        <v>274458.80000000005</v>
      </c>
      <c r="F92" s="27">
        <f t="shared" si="16"/>
        <v>994563.55</v>
      </c>
      <c r="G92" s="27" t="s">
        <v>104</v>
      </c>
      <c r="H92" s="34">
        <f t="shared" si="17"/>
        <v>21.603569954601735</v>
      </c>
      <c r="I92">
        <f t="shared" si="18"/>
        <v>4603700</v>
      </c>
    </row>
    <row r="93" spans="1:9" ht="15.6" x14ac:dyDescent="0.3">
      <c r="A93" s="27">
        <v>100</v>
      </c>
      <c r="B93" s="27">
        <f t="shared" si="12"/>
        <v>101</v>
      </c>
      <c r="C93" s="27">
        <f t="shared" si="19"/>
        <v>154</v>
      </c>
      <c r="D93" s="27">
        <f t="shared" si="14"/>
        <v>758005</v>
      </c>
      <c r="E93" s="27">
        <f t="shared" si="15"/>
        <v>288904</v>
      </c>
      <c r="F93" s="27">
        <f t="shared" si="16"/>
        <v>1046909</v>
      </c>
      <c r="G93" s="27" t="s">
        <v>104</v>
      </c>
      <c r="H93" s="34">
        <f t="shared" si="17"/>
        <v>21.603569954601735</v>
      </c>
      <c r="I93">
        <f t="shared" si="18"/>
        <v>4846000</v>
      </c>
    </row>
    <row r="94" spans="1:9" ht="15.6" x14ac:dyDescent="0.3">
      <c r="A94" s="27">
        <v>105</v>
      </c>
      <c r="B94" s="27">
        <f t="shared" si="12"/>
        <v>106.05</v>
      </c>
      <c r="C94" s="27">
        <f t="shared" si="19"/>
        <v>161.70000000000002</v>
      </c>
      <c r="D94" s="27">
        <f t="shared" si="14"/>
        <v>795905.25</v>
      </c>
      <c r="E94" s="27">
        <f t="shared" si="15"/>
        <v>303349.2</v>
      </c>
      <c r="F94" s="27">
        <f t="shared" si="16"/>
        <v>1099254.45</v>
      </c>
      <c r="G94" s="27" t="s">
        <v>104</v>
      </c>
      <c r="H94" s="34">
        <f t="shared" si="17"/>
        <v>21.603569954601731</v>
      </c>
      <c r="I94">
        <f t="shared" si="18"/>
        <v>5088300</v>
      </c>
    </row>
    <row r="95" spans="1:9" ht="15.6" x14ac:dyDescent="0.3">
      <c r="A95" s="27">
        <v>110</v>
      </c>
      <c r="B95" s="27">
        <f t="shared" si="12"/>
        <v>111.1</v>
      </c>
      <c r="C95" s="27">
        <f t="shared" si="19"/>
        <v>169.4</v>
      </c>
      <c r="D95" s="27">
        <f t="shared" si="14"/>
        <v>833805.5</v>
      </c>
      <c r="E95" s="27">
        <f t="shared" si="15"/>
        <v>317794.40000000002</v>
      </c>
      <c r="F95" s="27">
        <f t="shared" si="16"/>
        <v>1151599.8999999999</v>
      </c>
      <c r="G95" s="27" t="s">
        <v>104</v>
      </c>
      <c r="H95" s="34">
        <f t="shared" si="17"/>
        <v>21.603569954601731</v>
      </c>
      <c r="I95">
        <f t="shared" si="18"/>
        <v>5330600</v>
      </c>
    </row>
    <row r="96" spans="1:9" ht="15.6" x14ac:dyDescent="0.3">
      <c r="A96" s="27">
        <v>115</v>
      </c>
      <c r="B96" s="27">
        <f t="shared" si="12"/>
        <v>116.15</v>
      </c>
      <c r="C96" s="27">
        <f t="shared" si="19"/>
        <v>177.1</v>
      </c>
      <c r="D96" s="27">
        <f t="shared" si="14"/>
        <v>871705.75</v>
      </c>
      <c r="E96" s="27">
        <f t="shared" si="15"/>
        <v>332239.59999999998</v>
      </c>
      <c r="F96" s="27">
        <f t="shared" si="16"/>
        <v>1203945.3500000001</v>
      </c>
      <c r="G96" s="27" t="s">
        <v>104</v>
      </c>
      <c r="H96" s="34">
        <f t="shared" si="17"/>
        <v>21.603569954601735</v>
      </c>
      <c r="I96">
        <f t="shared" si="18"/>
        <v>5572900</v>
      </c>
    </row>
    <row r="97" spans="1:9" ht="15.6" x14ac:dyDescent="0.3">
      <c r="A97" s="27">
        <v>120</v>
      </c>
      <c r="B97" s="27">
        <f t="shared" si="12"/>
        <v>121.2</v>
      </c>
      <c r="C97" s="27">
        <f t="shared" si="19"/>
        <v>184.8</v>
      </c>
      <c r="D97" s="27">
        <f t="shared" si="14"/>
        <v>909606</v>
      </c>
      <c r="E97" s="27">
        <f t="shared" si="15"/>
        <v>346684.80000000005</v>
      </c>
      <c r="F97" s="27">
        <f t="shared" si="16"/>
        <v>1256290.8</v>
      </c>
      <c r="G97" s="27" t="s">
        <v>104</v>
      </c>
      <c r="H97" s="34">
        <f t="shared" si="17"/>
        <v>21.603569954601735</v>
      </c>
      <c r="I97">
        <f t="shared" si="18"/>
        <v>5815200</v>
      </c>
    </row>
    <row r="98" spans="1:9" ht="15.6" x14ac:dyDescent="0.3">
      <c r="A98" s="27">
        <v>5</v>
      </c>
      <c r="B98" s="27">
        <f>(A98*1.07)</f>
        <v>5.3500000000000005</v>
      </c>
      <c r="C98" s="27">
        <f>(A98*1.49)</f>
        <v>7.45</v>
      </c>
      <c r="D98" s="27">
        <f t="shared" si="14"/>
        <v>40151.750000000007</v>
      </c>
      <c r="E98" s="27">
        <f t="shared" si="15"/>
        <v>13976.2</v>
      </c>
      <c r="F98" s="27">
        <f t="shared" si="16"/>
        <v>54127.950000000012</v>
      </c>
      <c r="G98" s="27" t="s">
        <v>127</v>
      </c>
      <c r="H98" s="34">
        <f t="shared" si="17"/>
        <v>22.339228229467604</v>
      </c>
      <c r="I98">
        <f t="shared" si="18"/>
        <v>242300</v>
      </c>
    </row>
    <row r="99" spans="1:9" ht="15.6" x14ac:dyDescent="0.3">
      <c r="A99" s="27">
        <v>10</v>
      </c>
      <c r="B99" s="27">
        <f t="shared" ref="B99:B121" si="20">(A99*1.07)</f>
        <v>10.700000000000001</v>
      </c>
      <c r="C99" s="27">
        <f t="shared" ref="C99:C121" si="21">(A99*1.49)</f>
        <v>14.9</v>
      </c>
      <c r="D99" s="27">
        <f t="shared" ref="D99:D122" si="22">(B99*7505)</f>
        <v>80303.500000000015</v>
      </c>
      <c r="E99" s="27">
        <f t="shared" ref="E99:E122" si="23">(C99*1876)</f>
        <v>27952.400000000001</v>
      </c>
      <c r="F99" s="27">
        <f t="shared" ref="F99:F122" si="24">(D99+E99)</f>
        <v>108255.90000000002</v>
      </c>
      <c r="G99" s="27" t="s">
        <v>127</v>
      </c>
      <c r="H99" s="34">
        <f t="shared" si="17"/>
        <v>22.339228229467604</v>
      </c>
      <c r="I99">
        <f t="shared" si="18"/>
        <v>484600</v>
      </c>
    </row>
    <row r="100" spans="1:9" ht="15.6" x14ac:dyDescent="0.3">
      <c r="A100" s="27">
        <v>15</v>
      </c>
      <c r="B100" s="27">
        <f t="shared" si="20"/>
        <v>16.05</v>
      </c>
      <c r="C100" s="27">
        <f t="shared" si="21"/>
        <v>22.35</v>
      </c>
      <c r="D100" s="27">
        <f t="shared" si="22"/>
        <v>120455.25</v>
      </c>
      <c r="E100" s="27">
        <f t="shared" si="23"/>
        <v>41928.600000000006</v>
      </c>
      <c r="F100" s="27">
        <f t="shared" si="24"/>
        <v>162383.85</v>
      </c>
      <c r="G100" s="27" t="s">
        <v>127</v>
      </c>
      <c r="H100" s="34">
        <f t="shared" si="17"/>
        <v>22.339228229467604</v>
      </c>
      <c r="I100">
        <f t="shared" si="18"/>
        <v>726900</v>
      </c>
    </row>
    <row r="101" spans="1:9" ht="15.6" x14ac:dyDescent="0.3">
      <c r="A101" s="27">
        <v>20</v>
      </c>
      <c r="B101" s="27">
        <f t="shared" si="20"/>
        <v>21.400000000000002</v>
      </c>
      <c r="C101" s="27">
        <f t="shared" si="21"/>
        <v>29.8</v>
      </c>
      <c r="D101" s="27">
        <f t="shared" si="22"/>
        <v>160607.00000000003</v>
      </c>
      <c r="E101" s="27">
        <f t="shared" si="23"/>
        <v>55904.800000000003</v>
      </c>
      <c r="F101" s="27">
        <f t="shared" si="24"/>
        <v>216511.80000000005</v>
      </c>
      <c r="G101" s="27" t="s">
        <v>127</v>
      </c>
      <c r="H101" s="34">
        <f t="shared" si="17"/>
        <v>22.339228229467604</v>
      </c>
      <c r="I101">
        <f t="shared" si="18"/>
        <v>969200</v>
      </c>
    </row>
    <row r="102" spans="1:9" ht="15.6" x14ac:dyDescent="0.3">
      <c r="A102" s="27">
        <v>25</v>
      </c>
      <c r="B102" s="27">
        <f t="shared" si="20"/>
        <v>26.75</v>
      </c>
      <c r="C102" s="27">
        <f t="shared" si="21"/>
        <v>37.25</v>
      </c>
      <c r="D102" s="27">
        <f t="shared" si="22"/>
        <v>200758.75</v>
      </c>
      <c r="E102" s="27">
        <f t="shared" si="23"/>
        <v>69881</v>
      </c>
      <c r="F102" s="27">
        <f t="shared" si="24"/>
        <v>270639.75</v>
      </c>
      <c r="G102" s="27" t="s">
        <v>127</v>
      </c>
      <c r="H102" s="34">
        <f t="shared" si="17"/>
        <v>22.339228229467604</v>
      </c>
      <c r="I102">
        <f t="shared" si="18"/>
        <v>1211500</v>
      </c>
    </row>
    <row r="103" spans="1:9" ht="15.6" x14ac:dyDescent="0.3">
      <c r="A103" s="27">
        <v>30</v>
      </c>
      <c r="B103" s="27">
        <f t="shared" si="20"/>
        <v>32.1</v>
      </c>
      <c r="C103" s="27">
        <f t="shared" si="21"/>
        <v>44.7</v>
      </c>
      <c r="D103" s="27">
        <f t="shared" si="22"/>
        <v>240910.5</v>
      </c>
      <c r="E103" s="27">
        <f t="shared" si="23"/>
        <v>83857.200000000012</v>
      </c>
      <c r="F103" s="27">
        <f t="shared" si="24"/>
        <v>324767.7</v>
      </c>
      <c r="G103" s="27" t="s">
        <v>127</v>
      </c>
      <c r="H103" s="34">
        <f t="shared" si="17"/>
        <v>22.339228229467604</v>
      </c>
      <c r="I103">
        <f t="shared" si="18"/>
        <v>1453800</v>
      </c>
    </row>
    <row r="104" spans="1:9" ht="15.6" x14ac:dyDescent="0.3">
      <c r="A104" s="27">
        <v>35</v>
      </c>
      <c r="B104" s="27">
        <f t="shared" si="20"/>
        <v>37.450000000000003</v>
      </c>
      <c r="C104" s="27">
        <f t="shared" si="21"/>
        <v>52.15</v>
      </c>
      <c r="D104" s="27">
        <f t="shared" si="22"/>
        <v>281062.25</v>
      </c>
      <c r="E104" s="27">
        <f t="shared" si="23"/>
        <v>97833.4</v>
      </c>
      <c r="F104" s="27">
        <f t="shared" si="24"/>
        <v>378895.65</v>
      </c>
      <c r="G104" s="27" t="s">
        <v>127</v>
      </c>
      <c r="H104" s="34">
        <f t="shared" si="17"/>
        <v>22.339228229467604</v>
      </c>
      <c r="I104">
        <f t="shared" si="18"/>
        <v>1696100</v>
      </c>
    </row>
    <row r="105" spans="1:9" ht="15.6" x14ac:dyDescent="0.3">
      <c r="A105" s="27">
        <v>40</v>
      </c>
      <c r="B105" s="27">
        <f t="shared" si="20"/>
        <v>42.800000000000004</v>
      </c>
      <c r="C105" s="27">
        <f t="shared" si="21"/>
        <v>59.6</v>
      </c>
      <c r="D105" s="27">
        <f t="shared" si="22"/>
        <v>321214.00000000006</v>
      </c>
      <c r="E105" s="27">
        <f t="shared" si="23"/>
        <v>111809.60000000001</v>
      </c>
      <c r="F105" s="27">
        <f t="shared" si="24"/>
        <v>433023.60000000009</v>
      </c>
      <c r="G105" s="27" t="s">
        <v>127</v>
      </c>
      <c r="H105" s="34">
        <f t="shared" si="17"/>
        <v>22.339228229467604</v>
      </c>
      <c r="I105">
        <f t="shared" si="18"/>
        <v>1938400</v>
      </c>
    </row>
    <row r="106" spans="1:9" ht="15.6" x14ac:dyDescent="0.3">
      <c r="A106" s="27">
        <v>45</v>
      </c>
      <c r="B106" s="27">
        <f t="shared" si="20"/>
        <v>48.150000000000006</v>
      </c>
      <c r="C106" s="27">
        <f t="shared" si="21"/>
        <v>67.05</v>
      </c>
      <c r="D106" s="27">
        <f t="shared" si="22"/>
        <v>361365.75000000006</v>
      </c>
      <c r="E106" s="27">
        <f t="shared" si="23"/>
        <v>125785.79999999999</v>
      </c>
      <c r="F106" s="27">
        <f t="shared" si="24"/>
        <v>487151.55000000005</v>
      </c>
      <c r="G106" s="27" t="s">
        <v>127</v>
      </c>
      <c r="H106" s="34">
        <f t="shared" si="17"/>
        <v>22.339228229467604</v>
      </c>
      <c r="I106">
        <f t="shared" si="18"/>
        <v>2180700</v>
      </c>
    </row>
    <row r="107" spans="1:9" ht="15.6" x14ac:dyDescent="0.3">
      <c r="A107" s="27">
        <v>50</v>
      </c>
      <c r="B107" s="27">
        <f t="shared" si="20"/>
        <v>53.5</v>
      </c>
      <c r="C107" s="27">
        <f t="shared" si="21"/>
        <v>74.5</v>
      </c>
      <c r="D107" s="27">
        <f t="shared" si="22"/>
        <v>401517.5</v>
      </c>
      <c r="E107" s="27">
        <f t="shared" si="23"/>
        <v>139762</v>
      </c>
      <c r="F107" s="27">
        <f t="shared" si="24"/>
        <v>541279.5</v>
      </c>
      <c r="G107" s="27" t="s">
        <v>127</v>
      </c>
      <c r="H107" s="34">
        <f t="shared" si="17"/>
        <v>22.339228229467604</v>
      </c>
      <c r="I107">
        <f t="shared" si="18"/>
        <v>2423000</v>
      </c>
    </row>
    <row r="108" spans="1:9" ht="15.6" x14ac:dyDescent="0.3">
      <c r="A108" s="27">
        <v>55</v>
      </c>
      <c r="B108" s="27">
        <f t="shared" si="20"/>
        <v>58.85</v>
      </c>
      <c r="C108" s="27">
        <f t="shared" si="21"/>
        <v>81.95</v>
      </c>
      <c r="D108" s="27">
        <f t="shared" si="22"/>
        <v>441669.25</v>
      </c>
      <c r="E108" s="27">
        <f t="shared" si="23"/>
        <v>153738.20000000001</v>
      </c>
      <c r="F108" s="27">
        <f t="shared" si="24"/>
        <v>595407.44999999995</v>
      </c>
      <c r="G108" s="27" t="s">
        <v>127</v>
      </c>
      <c r="H108" s="34">
        <f t="shared" si="17"/>
        <v>22.339228229467601</v>
      </c>
      <c r="I108">
        <f t="shared" si="18"/>
        <v>2665300</v>
      </c>
    </row>
    <row r="109" spans="1:9" ht="15.6" x14ac:dyDescent="0.3">
      <c r="A109" s="27">
        <v>60</v>
      </c>
      <c r="B109" s="27">
        <f t="shared" si="20"/>
        <v>64.2</v>
      </c>
      <c r="C109" s="27">
        <f t="shared" si="21"/>
        <v>89.4</v>
      </c>
      <c r="D109" s="27">
        <f t="shared" si="22"/>
        <v>481821</v>
      </c>
      <c r="E109" s="27">
        <f t="shared" si="23"/>
        <v>167714.40000000002</v>
      </c>
      <c r="F109" s="27">
        <f t="shared" si="24"/>
        <v>649535.4</v>
      </c>
      <c r="G109" s="27" t="s">
        <v>127</v>
      </c>
      <c r="H109" s="34">
        <f t="shared" si="17"/>
        <v>22.339228229467604</v>
      </c>
      <c r="I109">
        <f t="shared" si="18"/>
        <v>2907600</v>
      </c>
    </row>
    <row r="110" spans="1:9" ht="15.6" x14ac:dyDescent="0.3">
      <c r="A110" s="27">
        <v>65</v>
      </c>
      <c r="B110" s="27">
        <f t="shared" si="20"/>
        <v>69.55</v>
      </c>
      <c r="C110" s="27">
        <f t="shared" si="21"/>
        <v>96.85</v>
      </c>
      <c r="D110" s="27">
        <f t="shared" si="22"/>
        <v>521972.75</v>
      </c>
      <c r="E110" s="27">
        <f t="shared" si="23"/>
        <v>181690.59999999998</v>
      </c>
      <c r="F110" s="27">
        <f t="shared" si="24"/>
        <v>703663.35</v>
      </c>
      <c r="G110" s="27" t="s">
        <v>127</v>
      </c>
      <c r="H110" s="34">
        <f t="shared" si="17"/>
        <v>22.339228229467601</v>
      </c>
      <c r="I110">
        <f t="shared" si="18"/>
        <v>3149900</v>
      </c>
    </row>
    <row r="111" spans="1:9" ht="15.6" x14ac:dyDescent="0.3">
      <c r="A111" s="27">
        <v>70</v>
      </c>
      <c r="B111" s="27">
        <f t="shared" si="20"/>
        <v>74.900000000000006</v>
      </c>
      <c r="C111" s="27">
        <f t="shared" si="21"/>
        <v>104.3</v>
      </c>
      <c r="D111" s="27">
        <f t="shared" si="22"/>
        <v>562124.5</v>
      </c>
      <c r="E111" s="27">
        <f t="shared" si="23"/>
        <v>195666.8</v>
      </c>
      <c r="F111" s="27">
        <f t="shared" si="24"/>
        <v>757791.3</v>
      </c>
      <c r="G111" s="27" t="s">
        <v>127</v>
      </c>
      <c r="H111" s="34">
        <f t="shared" si="17"/>
        <v>22.339228229467604</v>
      </c>
      <c r="I111">
        <f t="shared" si="18"/>
        <v>3392200</v>
      </c>
    </row>
    <row r="112" spans="1:9" ht="15.6" x14ac:dyDescent="0.3">
      <c r="A112" s="27">
        <v>75</v>
      </c>
      <c r="B112" s="27">
        <f t="shared" si="20"/>
        <v>80.25</v>
      </c>
      <c r="C112" s="27">
        <f t="shared" si="21"/>
        <v>111.75</v>
      </c>
      <c r="D112" s="27">
        <f t="shared" si="22"/>
        <v>602276.25</v>
      </c>
      <c r="E112" s="27">
        <f t="shared" si="23"/>
        <v>209643</v>
      </c>
      <c r="F112" s="27">
        <f t="shared" si="24"/>
        <v>811919.25</v>
      </c>
      <c r="G112" s="27" t="s">
        <v>127</v>
      </c>
      <c r="H112" s="34">
        <f t="shared" si="17"/>
        <v>22.339228229467604</v>
      </c>
      <c r="I112">
        <f t="shared" si="18"/>
        <v>3634500</v>
      </c>
    </row>
    <row r="113" spans="1:9" ht="15.6" x14ac:dyDescent="0.3">
      <c r="A113" s="27">
        <v>80</v>
      </c>
      <c r="B113" s="27">
        <f t="shared" si="20"/>
        <v>85.600000000000009</v>
      </c>
      <c r="C113" s="27">
        <f t="shared" si="21"/>
        <v>119.2</v>
      </c>
      <c r="D113" s="27">
        <f t="shared" si="22"/>
        <v>642428.00000000012</v>
      </c>
      <c r="E113" s="27">
        <f t="shared" si="23"/>
        <v>223619.20000000001</v>
      </c>
      <c r="F113" s="27">
        <f t="shared" si="24"/>
        <v>866047.20000000019</v>
      </c>
      <c r="G113" s="27" t="s">
        <v>127</v>
      </c>
      <c r="H113" s="34">
        <f t="shared" si="17"/>
        <v>22.339228229467604</v>
      </c>
      <c r="I113">
        <f t="shared" si="18"/>
        <v>3876800</v>
      </c>
    </row>
    <row r="114" spans="1:9" ht="15.6" x14ac:dyDescent="0.3">
      <c r="A114" s="27">
        <v>85</v>
      </c>
      <c r="B114" s="27">
        <f t="shared" si="20"/>
        <v>90.95</v>
      </c>
      <c r="C114" s="27">
        <f t="shared" si="21"/>
        <v>126.65</v>
      </c>
      <c r="D114" s="27">
        <f t="shared" si="22"/>
        <v>682579.75</v>
      </c>
      <c r="E114" s="27">
        <f t="shared" si="23"/>
        <v>237595.40000000002</v>
      </c>
      <c r="F114" s="27">
        <f t="shared" si="24"/>
        <v>920175.15</v>
      </c>
      <c r="G114" s="27" t="s">
        <v>127</v>
      </c>
      <c r="H114" s="34">
        <f t="shared" si="17"/>
        <v>22.339228229467604</v>
      </c>
      <c r="I114">
        <f t="shared" si="18"/>
        <v>4119100</v>
      </c>
    </row>
    <row r="115" spans="1:9" ht="15.6" x14ac:dyDescent="0.3">
      <c r="A115" s="27">
        <v>90</v>
      </c>
      <c r="B115" s="27">
        <f t="shared" si="20"/>
        <v>96.300000000000011</v>
      </c>
      <c r="C115" s="27">
        <f t="shared" si="21"/>
        <v>134.1</v>
      </c>
      <c r="D115" s="27">
        <f t="shared" si="22"/>
        <v>722731.50000000012</v>
      </c>
      <c r="E115" s="27">
        <f t="shared" si="23"/>
        <v>251571.59999999998</v>
      </c>
      <c r="F115" s="27">
        <f t="shared" si="24"/>
        <v>974303.10000000009</v>
      </c>
      <c r="G115" s="27" t="s">
        <v>127</v>
      </c>
      <c r="H115" s="34">
        <f t="shared" si="17"/>
        <v>22.339228229467604</v>
      </c>
      <c r="I115">
        <f t="shared" si="18"/>
        <v>4361400</v>
      </c>
    </row>
    <row r="116" spans="1:9" ht="15.6" x14ac:dyDescent="0.3">
      <c r="A116" s="27">
        <v>95</v>
      </c>
      <c r="B116" s="27">
        <f t="shared" si="20"/>
        <v>101.65</v>
      </c>
      <c r="C116" s="27">
        <f t="shared" si="21"/>
        <v>141.55000000000001</v>
      </c>
      <c r="D116" s="27">
        <f t="shared" si="22"/>
        <v>762883.25</v>
      </c>
      <c r="E116" s="27">
        <f t="shared" si="23"/>
        <v>265547.80000000005</v>
      </c>
      <c r="F116" s="27">
        <f t="shared" si="24"/>
        <v>1028431.05</v>
      </c>
      <c r="G116" s="27" t="s">
        <v>127</v>
      </c>
      <c r="H116" s="34">
        <f t="shared" si="17"/>
        <v>22.339228229467604</v>
      </c>
      <c r="I116">
        <f t="shared" si="18"/>
        <v>4603700</v>
      </c>
    </row>
    <row r="117" spans="1:9" ht="15.6" x14ac:dyDescent="0.3">
      <c r="A117" s="27">
        <v>100</v>
      </c>
      <c r="B117" s="27">
        <f t="shared" si="20"/>
        <v>107</v>
      </c>
      <c r="C117" s="27">
        <f t="shared" si="21"/>
        <v>149</v>
      </c>
      <c r="D117" s="27">
        <f t="shared" si="22"/>
        <v>803035</v>
      </c>
      <c r="E117" s="27">
        <f t="shared" si="23"/>
        <v>279524</v>
      </c>
      <c r="F117" s="27">
        <f t="shared" si="24"/>
        <v>1082559</v>
      </c>
      <c r="G117" s="27" t="s">
        <v>127</v>
      </c>
      <c r="H117" s="34">
        <f t="shared" si="17"/>
        <v>22.339228229467604</v>
      </c>
      <c r="I117">
        <f t="shared" si="18"/>
        <v>4846000</v>
      </c>
    </row>
    <row r="118" spans="1:9" ht="15.6" x14ac:dyDescent="0.3">
      <c r="A118" s="27">
        <v>105</v>
      </c>
      <c r="B118" s="27">
        <f t="shared" si="20"/>
        <v>112.35000000000001</v>
      </c>
      <c r="C118" s="27">
        <f t="shared" si="21"/>
        <v>156.44999999999999</v>
      </c>
      <c r="D118" s="27">
        <f t="shared" si="22"/>
        <v>843186.75000000012</v>
      </c>
      <c r="E118" s="27">
        <f t="shared" si="23"/>
        <v>293500.19999999995</v>
      </c>
      <c r="F118" s="27">
        <f t="shared" si="24"/>
        <v>1136686.9500000002</v>
      </c>
      <c r="G118" s="27" t="s">
        <v>127</v>
      </c>
      <c r="H118" s="34">
        <f t="shared" si="17"/>
        <v>22.339228229467604</v>
      </c>
      <c r="I118">
        <f t="shared" si="18"/>
        <v>5088300</v>
      </c>
    </row>
    <row r="119" spans="1:9" ht="15.6" x14ac:dyDescent="0.3">
      <c r="A119" s="27">
        <v>110</v>
      </c>
      <c r="B119" s="27">
        <f t="shared" si="20"/>
        <v>117.7</v>
      </c>
      <c r="C119" s="27">
        <f t="shared" si="21"/>
        <v>163.9</v>
      </c>
      <c r="D119" s="27">
        <f t="shared" si="22"/>
        <v>883338.5</v>
      </c>
      <c r="E119" s="27">
        <f t="shared" si="23"/>
        <v>307476.40000000002</v>
      </c>
      <c r="F119" s="27">
        <f t="shared" si="24"/>
        <v>1190814.8999999999</v>
      </c>
      <c r="G119" s="27" t="s">
        <v>127</v>
      </c>
      <c r="H119" s="34">
        <f t="shared" si="17"/>
        <v>22.339228229467601</v>
      </c>
      <c r="I119">
        <f t="shared" si="18"/>
        <v>5330600</v>
      </c>
    </row>
    <row r="120" spans="1:9" ht="15.6" x14ac:dyDescent="0.3">
      <c r="A120" s="27">
        <v>115</v>
      </c>
      <c r="B120" s="27">
        <f t="shared" si="20"/>
        <v>123.05000000000001</v>
      </c>
      <c r="C120" s="27">
        <f t="shared" si="21"/>
        <v>171.35</v>
      </c>
      <c r="D120" s="27">
        <f t="shared" si="22"/>
        <v>923490.25000000012</v>
      </c>
      <c r="E120" s="27">
        <f t="shared" si="23"/>
        <v>321452.59999999998</v>
      </c>
      <c r="F120" s="27">
        <f t="shared" si="24"/>
        <v>1244942.8500000001</v>
      </c>
      <c r="G120" s="27" t="s">
        <v>127</v>
      </c>
      <c r="H120" s="34">
        <f t="shared" si="17"/>
        <v>22.339228229467604</v>
      </c>
      <c r="I120">
        <f t="shared" si="18"/>
        <v>5572900</v>
      </c>
    </row>
    <row r="121" spans="1:9" ht="15.6" x14ac:dyDescent="0.3">
      <c r="A121" s="27">
        <v>120</v>
      </c>
      <c r="B121" s="27">
        <f t="shared" si="20"/>
        <v>128.4</v>
      </c>
      <c r="C121" s="27">
        <f t="shared" si="21"/>
        <v>178.8</v>
      </c>
      <c r="D121" s="27">
        <f t="shared" si="22"/>
        <v>963642</v>
      </c>
      <c r="E121" s="27">
        <f t="shared" si="23"/>
        <v>335428.80000000005</v>
      </c>
      <c r="F121" s="27">
        <f t="shared" si="24"/>
        <v>1299070.8</v>
      </c>
      <c r="G121" s="27" t="s">
        <v>127</v>
      </c>
      <c r="H121" s="34">
        <f t="shared" si="17"/>
        <v>22.339228229467604</v>
      </c>
      <c r="I121">
        <f t="shared" si="18"/>
        <v>5815200</v>
      </c>
    </row>
    <row r="122" spans="1:9" ht="15.6" x14ac:dyDescent="0.3">
      <c r="A122" s="27">
        <v>5</v>
      </c>
      <c r="B122" s="27">
        <f>(A122*0.97)</f>
        <v>4.8499999999999996</v>
      </c>
      <c r="C122" s="27">
        <f>(A122*1.57)</f>
        <v>7.8500000000000005</v>
      </c>
      <c r="D122" s="27">
        <f t="shared" si="22"/>
        <v>36399.25</v>
      </c>
      <c r="E122" s="27">
        <f t="shared" si="23"/>
        <v>14726.6</v>
      </c>
      <c r="F122" s="27">
        <f t="shared" si="24"/>
        <v>51125.85</v>
      </c>
      <c r="G122" s="27" t="s">
        <v>106</v>
      </c>
      <c r="H122" s="34">
        <f t="shared" si="17"/>
        <v>21.100226991333056</v>
      </c>
      <c r="I122">
        <f t="shared" si="18"/>
        <v>242300</v>
      </c>
    </row>
    <row r="123" spans="1:9" ht="15.6" x14ac:dyDescent="0.3">
      <c r="A123" s="27">
        <v>10</v>
      </c>
      <c r="B123" s="27">
        <f t="shared" ref="B123:B145" si="25">(A123*0.97)</f>
        <v>9.6999999999999993</v>
      </c>
      <c r="C123" s="27">
        <f t="shared" ref="C123:C145" si="26">(A123*1.57)</f>
        <v>15.700000000000001</v>
      </c>
      <c r="D123" s="27">
        <f t="shared" ref="D123:D146" si="27">(B123*7505)</f>
        <v>72798.5</v>
      </c>
      <c r="E123" s="27">
        <f t="shared" ref="E123:E146" si="28">(C123*1876)</f>
        <v>29453.200000000001</v>
      </c>
      <c r="F123" s="27">
        <f t="shared" ref="F123:F146" si="29">(D123+E123)</f>
        <v>102251.7</v>
      </c>
      <c r="G123" s="27" t="s">
        <v>106</v>
      </c>
      <c r="H123" s="34">
        <f t="shared" si="17"/>
        <v>21.100226991333056</v>
      </c>
      <c r="I123">
        <f t="shared" si="18"/>
        <v>484600</v>
      </c>
    </row>
    <row r="124" spans="1:9" ht="15.6" x14ac:dyDescent="0.3">
      <c r="A124" s="27">
        <v>15</v>
      </c>
      <c r="B124" s="27">
        <f t="shared" si="25"/>
        <v>14.549999999999999</v>
      </c>
      <c r="C124" s="27">
        <f t="shared" si="26"/>
        <v>23.55</v>
      </c>
      <c r="D124" s="27">
        <f t="shared" si="27"/>
        <v>109197.74999999999</v>
      </c>
      <c r="E124" s="27">
        <f t="shared" si="28"/>
        <v>44179.8</v>
      </c>
      <c r="F124" s="27">
        <f t="shared" si="29"/>
        <v>153377.54999999999</v>
      </c>
      <c r="G124" s="27" t="s">
        <v>106</v>
      </c>
      <c r="H124" s="34">
        <f t="shared" si="17"/>
        <v>21.100226991333056</v>
      </c>
      <c r="I124">
        <f t="shared" si="18"/>
        <v>726900</v>
      </c>
    </row>
    <row r="125" spans="1:9" ht="15.6" x14ac:dyDescent="0.3">
      <c r="A125" s="27">
        <v>20</v>
      </c>
      <c r="B125" s="27">
        <f t="shared" si="25"/>
        <v>19.399999999999999</v>
      </c>
      <c r="C125" s="27">
        <f t="shared" si="26"/>
        <v>31.400000000000002</v>
      </c>
      <c r="D125" s="27">
        <f t="shared" si="27"/>
        <v>145597</v>
      </c>
      <c r="E125" s="27">
        <f t="shared" si="28"/>
        <v>58906.400000000001</v>
      </c>
      <c r="F125" s="27">
        <f t="shared" si="29"/>
        <v>204503.4</v>
      </c>
      <c r="G125" s="27" t="s">
        <v>106</v>
      </c>
      <c r="H125" s="34">
        <f t="shared" si="17"/>
        <v>21.100226991333056</v>
      </c>
      <c r="I125">
        <f t="shared" si="18"/>
        <v>969200</v>
      </c>
    </row>
    <row r="126" spans="1:9" ht="15.6" x14ac:dyDescent="0.3">
      <c r="A126" s="27">
        <v>25</v>
      </c>
      <c r="B126" s="27">
        <f t="shared" si="25"/>
        <v>24.25</v>
      </c>
      <c r="C126" s="27">
        <f t="shared" si="26"/>
        <v>39.25</v>
      </c>
      <c r="D126" s="27">
        <f t="shared" si="27"/>
        <v>181996.25</v>
      </c>
      <c r="E126" s="27">
        <f t="shared" si="28"/>
        <v>73633</v>
      </c>
      <c r="F126" s="27">
        <f t="shared" si="29"/>
        <v>255629.25</v>
      </c>
      <c r="G126" s="27" t="s">
        <v>106</v>
      </c>
      <c r="H126" s="34">
        <f t="shared" si="17"/>
        <v>21.100226991333056</v>
      </c>
      <c r="I126">
        <f t="shared" si="18"/>
        <v>1211500</v>
      </c>
    </row>
    <row r="127" spans="1:9" ht="15.6" x14ac:dyDescent="0.3">
      <c r="A127" s="27">
        <v>30</v>
      </c>
      <c r="B127" s="27">
        <f t="shared" si="25"/>
        <v>29.099999999999998</v>
      </c>
      <c r="C127" s="27">
        <f t="shared" si="26"/>
        <v>47.1</v>
      </c>
      <c r="D127" s="27">
        <f t="shared" si="27"/>
        <v>218395.49999999997</v>
      </c>
      <c r="E127" s="27">
        <f t="shared" si="28"/>
        <v>88359.6</v>
      </c>
      <c r="F127" s="27">
        <f t="shared" si="29"/>
        <v>306755.09999999998</v>
      </c>
      <c r="G127" s="27" t="s">
        <v>106</v>
      </c>
      <c r="H127" s="34">
        <f t="shared" si="17"/>
        <v>21.100226991333056</v>
      </c>
      <c r="I127">
        <f t="shared" si="18"/>
        <v>1453800</v>
      </c>
    </row>
    <row r="128" spans="1:9" ht="15.6" x14ac:dyDescent="0.3">
      <c r="A128" s="27">
        <v>35</v>
      </c>
      <c r="B128" s="27">
        <f t="shared" si="25"/>
        <v>33.949999999999996</v>
      </c>
      <c r="C128" s="27">
        <f t="shared" si="26"/>
        <v>54.95</v>
      </c>
      <c r="D128" s="27">
        <f t="shared" si="27"/>
        <v>254794.74999999997</v>
      </c>
      <c r="E128" s="27">
        <f t="shared" si="28"/>
        <v>103086.20000000001</v>
      </c>
      <c r="F128" s="27">
        <f t="shared" si="29"/>
        <v>357880.94999999995</v>
      </c>
      <c r="G128" s="27" t="s">
        <v>106</v>
      </c>
      <c r="H128" s="34">
        <f t="shared" si="17"/>
        <v>21.100226991333056</v>
      </c>
      <c r="I128">
        <f t="shared" si="18"/>
        <v>1696100</v>
      </c>
    </row>
    <row r="129" spans="1:9" ht="15.6" x14ac:dyDescent="0.3">
      <c r="A129" s="27">
        <v>40</v>
      </c>
      <c r="B129" s="27">
        <f t="shared" si="25"/>
        <v>38.799999999999997</v>
      </c>
      <c r="C129" s="27">
        <f t="shared" si="26"/>
        <v>62.800000000000004</v>
      </c>
      <c r="D129" s="27">
        <f t="shared" si="27"/>
        <v>291194</v>
      </c>
      <c r="E129" s="27">
        <f t="shared" si="28"/>
        <v>117812.8</v>
      </c>
      <c r="F129" s="27">
        <f t="shared" si="29"/>
        <v>409006.8</v>
      </c>
      <c r="G129" s="27" t="s">
        <v>106</v>
      </c>
      <c r="H129" s="34">
        <f t="shared" si="17"/>
        <v>21.100226991333056</v>
      </c>
      <c r="I129">
        <f t="shared" si="18"/>
        <v>1938400</v>
      </c>
    </row>
    <row r="130" spans="1:9" ht="15.6" x14ac:dyDescent="0.3">
      <c r="A130" s="27">
        <v>45</v>
      </c>
      <c r="B130" s="27">
        <f t="shared" si="25"/>
        <v>43.65</v>
      </c>
      <c r="C130" s="27">
        <f t="shared" si="26"/>
        <v>70.650000000000006</v>
      </c>
      <c r="D130" s="27">
        <f t="shared" si="27"/>
        <v>327593.25</v>
      </c>
      <c r="E130" s="27">
        <f t="shared" si="28"/>
        <v>132539.40000000002</v>
      </c>
      <c r="F130" s="27">
        <f t="shared" si="29"/>
        <v>460132.65</v>
      </c>
      <c r="G130" s="27" t="s">
        <v>106</v>
      </c>
      <c r="H130" s="34">
        <f t="shared" si="17"/>
        <v>21.100226991333059</v>
      </c>
      <c r="I130">
        <f t="shared" si="18"/>
        <v>2180700</v>
      </c>
    </row>
    <row r="131" spans="1:9" ht="15.6" x14ac:dyDescent="0.3">
      <c r="A131" s="27">
        <v>50</v>
      </c>
      <c r="B131" s="27">
        <f t="shared" si="25"/>
        <v>48.5</v>
      </c>
      <c r="C131" s="27">
        <f t="shared" si="26"/>
        <v>78.5</v>
      </c>
      <c r="D131" s="27">
        <f t="shared" si="27"/>
        <v>363992.5</v>
      </c>
      <c r="E131" s="27">
        <f t="shared" si="28"/>
        <v>147266</v>
      </c>
      <c r="F131" s="27">
        <f t="shared" si="29"/>
        <v>511258.5</v>
      </c>
      <c r="G131" s="27" t="s">
        <v>106</v>
      </c>
      <c r="H131" s="34">
        <f t="shared" ref="H131:H194" si="30">(F131/I131)*100</f>
        <v>21.100226991333056</v>
      </c>
      <c r="I131">
        <f t="shared" ref="I131:I194" si="31">(48460*A131)</f>
        <v>2423000</v>
      </c>
    </row>
    <row r="132" spans="1:9" ht="15.6" x14ac:dyDescent="0.3">
      <c r="A132" s="27">
        <v>55</v>
      </c>
      <c r="B132" s="27">
        <f t="shared" si="25"/>
        <v>53.35</v>
      </c>
      <c r="C132" s="27">
        <f t="shared" si="26"/>
        <v>86.350000000000009</v>
      </c>
      <c r="D132" s="27">
        <f t="shared" si="27"/>
        <v>400391.75</v>
      </c>
      <c r="E132" s="27">
        <f t="shared" si="28"/>
        <v>161992.6</v>
      </c>
      <c r="F132" s="27">
        <f t="shared" si="29"/>
        <v>562384.35</v>
      </c>
      <c r="G132" s="27" t="s">
        <v>106</v>
      </c>
      <c r="H132" s="34">
        <f t="shared" si="30"/>
        <v>21.100226991333056</v>
      </c>
      <c r="I132">
        <f t="shared" si="31"/>
        <v>2665300</v>
      </c>
    </row>
    <row r="133" spans="1:9" ht="15.6" x14ac:dyDescent="0.3">
      <c r="A133" s="27">
        <v>60</v>
      </c>
      <c r="B133" s="27">
        <f t="shared" si="25"/>
        <v>58.199999999999996</v>
      </c>
      <c r="C133" s="27">
        <f t="shared" si="26"/>
        <v>94.2</v>
      </c>
      <c r="D133" s="27">
        <f t="shared" si="27"/>
        <v>436790.99999999994</v>
      </c>
      <c r="E133" s="27">
        <f t="shared" si="28"/>
        <v>176719.2</v>
      </c>
      <c r="F133" s="27">
        <f t="shared" si="29"/>
        <v>613510.19999999995</v>
      </c>
      <c r="G133" s="27" t="s">
        <v>106</v>
      </c>
      <c r="H133" s="34">
        <f t="shared" si="30"/>
        <v>21.100226991333056</v>
      </c>
      <c r="I133">
        <f t="shared" si="31"/>
        <v>2907600</v>
      </c>
    </row>
    <row r="134" spans="1:9" ht="15.6" x14ac:dyDescent="0.3">
      <c r="A134" s="27">
        <v>65</v>
      </c>
      <c r="B134" s="27">
        <f t="shared" si="25"/>
        <v>63.05</v>
      </c>
      <c r="C134" s="27">
        <f t="shared" si="26"/>
        <v>102.05</v>
      </c>
      <c r="D134" s="27">
        <f t="shared" si="27"/>
        <v>473190.25</v>
      </c>
      <c r="E134" s="27">
        <f t="shared" si="28"/>
        <v>191445.8</v>
      </c>
      <c r="F134" s="27">
        <f t="shared" si="29"/>
        <v>664636.05000000005</v>
      </c>
      <c r="G134" s="27" t="s">
        <v>106</v>
      </c>
      <c r="H134" s="34">
        <f t="shared" si="30"/>
        <v>21.100226991333059</v>
      </c>
      <c r="I134">
        <f t="shared" si="31"/>
        <v>3149900</v>
      </c>
    </row>
    <row r="135" spans="1:9" ht="15.6" x14ac:dyDescent="0.3">
      <c r="A135" s="27">
        <v>70</v>
      </c>
      <c r="B135" s="27">
        <f t="shared" si="25"/>
        <v>67.899999999999991</v>
      </c>
      <c r="C135" s="27">
        <f t="shared" si="26"/>
        <v>109.9</v>
      </c>
      <c r="D135" s="27">
        <f t="shared" si="27"/>
        <v>509589.49999999994</v>
      </c>
      <c r="E135" s="27">
        <f t="shared" si="28"/>
        <v>206172.40000000002</v>
      </c>
      <c r="F135" s="27">
        <f t="shared" si="29"/>
        <v>715761.89999999991</v>
      </c>
      <c r="G135" s="27" t="s">
        <v>106</v>
      </c>
      <c r="H135" s="34">
        <f t="shared" si="30"/>
        <v>21.100226991333056</v>
      </c>
      <c r="I135">
        <f t="shared" si="31"/>
        <v>3392200</v>
      </c>
    </row>
    <row r="136" spans="1:9" ht="15.6" x14ac:dyDescent="0.3">
      <c r="A136" s="27">
        <v>75</v>
      </c>
      <c r="B136" s="27">
        <f t="shared" si="25"/>
        <v>72.75</v>
      </c>
      <c r="C136" s="27">
        <f t="shared" si="26"/>
        <v>117.75</v>
      </c>
      <c r="D136" s="27">
        <f t="shared" si="27"/>
        <v>545988.75</v>
      </c>
      <c r="E136" s="27">
        <f t="shared" si="28"/>
        <v>220899</v>
      </c>
      <c r="F136" s="27">
        <f t="shared" si="29"/>
        <v>766887.75</v>
      </c>
      <c r="G136" s="27" t="s">
        <v>106</v>
      </c>
      <c r="H136" s="34">
        <f t="shared" si="30"/>
        <v>21.100226991333056</v>
      </c>
      <c r="I136">
        <f t="shared" si="31"/>
        <v>3634500</v>
      </c>
    </row>
    <row r="137" spans="1:9" ht="15.6" x14ac:dyDescent="0.3">
      <c r="A137" s="27">
        <v>80</v>
      </c>
      <c r="B137" s="27">
        <f t="shared" si="25"/>
        <v>77.599999999999994</v>
      </c>
      <c r="C137" s="27">
        <f t="shared" si="26"/>
        <v>125.60000000000001</v>
      </c>
      <c r="D137" s="27">
        <f t="shared" si="27"/>
        <v>582388</v>
      </c>
      <c r="E137" s="27">
        <f t="shared" si="28"/>
        <v>235625.60000000001</v>
      </c>
      <c r="F137" s="27">
        <f t="shared" si="29"/>
        <v>818013.6</v>
      </c>
      <c r="G137" s="27" t="s">
        <v>106</v>
      </c>
      <c r="H137" s="34">
        <f t="shared" si="30"/>
        <v>21.100226991333056</v>
      </c>
      <c r="I137">
        <f t="shared" si="31"/>
        <v>3876800</v>
      </c>
    </row>
    <row r="138" spans="1:9" ht="15.6" x14ac:dyDescent="0.3">
      <c r="A138" s="27">
        <v>85</v>
      </c>
      <c r="B138" s="27">
        <f t="shared" si="25"/>
        <v>82.45</v>
      </c>
      <c r="C138" s="27">
        <f t="shared" si="26"/>
        <v>133.45000000000002</v>
      </c>
      <c r="D138" s="27">
        <f t="shared" si="27"/>
        <v>618787.25</v>
      </c>
      <c r="E138" s="27">
        <f t="shared" si="28"/>
        <v>250352.20000000004</v>
      </c>
      <c r="F138" s="27">
        <f t="shared" si="29"/>
        <v>869139.45000000007</v>
      </c>
      <c r="G138" s="27" t="s">
        <v>106</v>
      </c>
      <c r="H138" s="34">
        <f t="shared" si="30"/>
        <v>21.100226991333059</v>
      </c>
      <c r="I138">
        <f t="shared" si="31"/>
        <v>4119100</v>
      </c>
    </row>
    <row r="139" spans="1:9" ht="15.6" x14ac:dyDescent="0.3">
      <c r="A139" s="27">
        <v>90</v>
      </c>
      <c r="B139" s="27">
        <f t="shared" si="25"/>
        <v>87.3</v>
      </c>
      <c r="C139" s="27">
        <f t="shared" si="26"/>
        <v>141.30000000000001</v>
      </c>
      <c r="D139" s="27">
        <f t="shared" si="27"/>
        <v>655186.5</v>
      </c>
      <c r="E139" s="27">
        <f t="shared" si="28"/>
        <v>265078.80000000005</v>
      </c>
      <c r="F139" s="27">
        <f t="shared" si="29"/>
        <v>920265.3</v>
      </c>
      <c r="G139" s="27" t="s">
        <v>106</v>
      </c>
      <c r="H139" s="34">
        <f t="shared" si="30"/>
        <v>21.100226991333059</v>
      </c>
      <c r="I139">
        <f t="shared" si="31"/>
        <v>4361400</v>
      </c>
    </row>
    <row r="140" spans="1:9" ht="15.6" x14ac:dyDescent="0.3">
      <c r="A140" s="27">
        <v>95</v>
      </c>
      <c r="B140" s="27">
        <f t="shared" si="25"/>
        <v>92.149999999999991</v>
      </c>
      <c r="C140" s="27">
        <f t="shared" si="26"/>
        <v>149.15</v>
      </c>
      <c r="D140" s="27">
        <f t="shared" si="27"/>
        <v>691585.74999999988</v>
      </c>
      <c r="E140" s="27">
        <f t="shared" si="28"/>
        <v>279805.40000000002</v>
      </c>
      <c r="F140" s="27">
        <f t="shared" si="29"/>
        <v>971391.14999999991</v>
      </c>
      <c r="G140" s="27" t="s">
        <v>106</v>
      </c>
      <c r="H140" s="34">
        <f t="shared" si="30"/>
        <v>21.100226991333056</v>
      </c>
      <c r="I140">
        <f t="shared" si="31"/>
        <v>4603700</v>
      </c>
    </row>
    <row r="141" spans="1:9" ht="15.6" x14ac:dyDescent="0.3">
      <c r="A141" s="27">
        <v>100</v>
      </c>
      <c r="B141" s="27">
        <f t="shared" si="25"/>
        <v>97</v>
      </c>
      <c r="C141" s="27">
        <f t="shared" si="26"/>
        <v>157</v>
      </c>
      <c r="D141" s="27">
        <f t="shared" si="27"/>
        <v>727985</v>
      </c>
      <c r="E141" s="27">
        <f t="shared" si="28"/>
        <v>294532</v>
      </c>
      <c r="F141" s="27">
        <f t="shared" si="29"/>
        <v>1022517</v>
      </c>
      <c r="G141" s="27" t="s">
        <v>106</v>
      </c>
      <c r="H141" s="34">
        <f t="shared" si="30"/>
        <v>21.100226991333056</v>
      </c>
      <c r="I141">
        <f t="shared" si="31"/>
        <v>4846000</v>
      </c>
    </row>
    <row r="142" spans="1:9" ht="15.6" x14ac:dyDescent="0.3">
      <c r="A142" s="27">
        <v>105</v>
      </c>
      <c r="B142" s="27">
        <f t="shared" si="25"/>
        <v>101.85</v>
      </c>
      <c r="C142" s="27">
        <f t="shared" si="26"/>
        <v>164.85</v>
      </c>
      <c r="D142" s="27">
        <f t="shared" si="27"/>
        <v>764384.25</v>
      </c>
      <c r="E142" s="27">
        <f t="shared" si="28"/>
        <v>309258.59999999998</v>
      </c>
      <c r="F142" s="27">
        <f t="shared" si="29"/>
        <v>1073642.8500000001</v>
      </c>
      <c r="G142" s="27" t="s">
        <v>106</v>
      </c>
      <c r="H142" s="34">
        <f t="shared" si="30"/>
        <v>21.100226991333059</v>
      </c>
      <c r="I142">
        <f t="shared" si="31"/>
        <v>5088300</v>
      </c>
    </row>
    <row r="143" spans="1:9" ht="15.6" x14ac:dyDescent="0.3">
      <c r="A143" s="27">
        <v>110</v>
      </c>
      <c r="B143" s="27">
        <f t="shared" si="25"/>
        <v>106.7</v>
      </c>
      <c r="C143" s="27">
        <f t="shared" si="26"/>
        <v>172.70000000000002</v>
      </c>
      <c r="D143" s="27">
        <f t="shared" si="27"/>
        <v>800783.5</v>
      </c>
      <c r="E143" s="27">
        <f t="shared" si="28"/>
        <v>323985.2</v>
      </c>
      <c r="F143" s="27">
        <f t="shared" si="29"/>
        <v>1124768.7</v>
      </c>
      <c r="G143" s="27" t="s">
        <v>106</v>
      </c>
      <c r="H143" s="34">
        <f t="shared" si="30"/>
        <v>21.100226991333056</v>
      </c>
      <c r="I143">
        <f t="shared" si="31"/>
        <v>5330600</v>
      </c>
    </row>
    <row r="144" spans="1:9" ht="15.6" x14ac:dyDescent="0.3">
      <c r="A144" s="27">
        <v>115</v>
      </c>
      <c r="B144" s="27">
        <f t="shared" si="25"/>
        <v>111.55</v>
      </c>
      <c r="C144" s="27">
        <f t="shared" si="26"/>
        <v>180.55</v>
      </c>
      <c r="D144" s="27">
        <f t="shared" si="27"/>
        <v>837182.75</v>
      </c>
      <c r="E144" s="27">
        <f t="shared" si="28"/>
        <v>338711.80000000005</v>
      </c>
      <c r="F144" s="27">
        <f t="shared" si="29"/>
        <v>1175894.55</v>
      </c>
      <c r="G144" s="27" t="s">
        <v>106</v>
      </c>
      <c r="H144" s="34">
        <f t="shared" si="30"/>
        <v>21.100226991333059</v>
      </c>
      <c r="I144">
        <f t="shared" si="31"/>
        <v>5572900</v>
      </c>
    </row>
    <row r="145" spans="1:9" ht="15.6" x14ac:dyDescent="0.3">
      <c r="A145" s="27">
        <v>120</v>
      </c>
      <c r="B145" s="27">
        <f t="shared" si="25"/>
        <v>116.39999999999999</v>
      </c>
      <c r="C145" s="27">
        <f t="shared" si="26"/>
        <v>188.4</v>
      </c>
      <c r="D145" s="27">
        <f t="shared" si="27"/>
        <v>873581.99999999988</v>
      </c>
      <c r="E145" s="27">
        <f t="shared" si="28"/>
        <v>353438.4</v>
      </c>
      <c r="F145" s="27">
        <f t="shared" si="29"/>
        <v>1227020.3999999999</v>
      </c>
      <c r="G145" s="27" t="s">
        <v>106</v>
      </c>
      <c r="H145" s="34">
        <f t="shared" si="30"/>
        <v>21.100226991333056</v>
      </c>
      <c r="I145">
        <f t="shared" si="31"/>
        <v>5815200</v>
      </c>
    </row>
    <row r="146" spans="1:9" ht="15.6" x14ac:dyDescent="0.3">
      <c r="A146" s="27">
        <v>5</v>
      </c>
      <c r="B146" s="27">
        <f>(A146*0.9)</f>
        <v>4.5</v>
      </c>
      <c r="C146" s="27">
        <f>(A146*1.45)</f>
        <v>7.25</v>
      </c>
      <c r="D146" s="27">
        <f t="shared" si="27"/>
        <v>33772.5</v>
      </c>
      <c r="E146" s="27">
        <f t="shared" si="28"/>
        <v>13601</v>
      </c>
      <c r="F146" s="27">
        <f t="shared" si="29"/>
        <v>47373.5</v>
      </c>
      <c r="G146" s="27" t="s">
        <v>128</v>
      </c>
      <c r="H146" s="34">
        <f t="shared" si="30"/>
        <v>19.551588939331406</v>
      </c>
      <c r="I146">
        <f t="shared" si="31"/>
        <v>242300</v>
      </c>
    </row>
    <row r="147" spans="1:9" ht="15.6" x14ac:dyDescent="0.3">
      <c r="A147" s="27">
        <v>10</v>
      </c>
      <c r="B147" s="27">
        <f t="shared" ref="B147:B169" si="32">(A147*0.9)</f>
        <v>9</v>
      </c>
      <c r="C147" s="27">
        <f t="shared" ref="C147:C169" si="33">(A147*1.45)</f>
        <v>14.5</v>
      </c>
      <c r="D147" s="27">
        <f t="shared" ref="D147:D170" si="34">(B147*7505)</f>
        <v>67545</v>
      </c>
      <c r="E147" s="27">
        <f t="shared" ref="E147:E170" si="35">(C147*1876)</f>
        <v>27202</v>
      </c>
      <c r="F147" s="27">
        <f t="shared" ref="F147:F170" si="36">(D147+E147)</f>
        <v>94747</v>
      </c>
      <c r="G147" s="27" t="s">
        <v>128</v>
      </c>
      <c r="H147" s="34">
        <f t="shared" si="30"/>
        <v>19.551588939331406</v>
      </c>
      <c r="I147">
        <f t="shared" si="31"/>
        <v>484600</v>
      </c>
    </row>
    <row r="148" spans="1:9" ht="15.6" x14ac:dyDescent="0.3">
      <c r="A148" s="27">
        <v>15</v>
      </c>
      <c r="B148" s="27">
        <f t="shared" si="32"/>
        <v>13.5</v>
      </c>
      <c r="C148" s="27">
        <f t="shared" si="33"/>
        <v>21.75</v>
      </c>
      <c r="D148" s="27">
        <f t="shared" si="34"/>
        <v>101317.5</v>
      </c>
      <c r="E148" s="27">
        <f t="shared" si="35"/>
        <v>40803</v>
      </c>
      <c r="F148" s="27">
        <f t="shared" si="36"/>
        <v>142120.5</v>
      </c>
      <c r="G148" s="27" t="s">
        <v>128</v>
      </c>
      <c r="H148" s="34">
        <f t="shared" si="30"/>
        <v>19.551588939331406</v>
      </c>
      <c r="I148">
        <f t="shared" si="31"/>
        <v>726900</v>
      </c>
    </row>
    <row r="149" spans="1:9" ht="15.6" x14ac:dyDescent="0.3">
      <c r="A149" s="27">
        <v>20</v>
      </c>
      <c r="B149" s="27">
        <f t="shared" si="32"/>
        <v>18</v>
      </c>
      <c r="C149" s="27">
        <f t="shared" si="33"/>
        <v>29</v>
      </c>
      <c r="D149" s="27">
        <f t="shared" si="34"/>
        <v>135090</v>
      </c>
      <c r="E149" s="27">
        <f t="shared" si="35"/>
        <v>54404</v>
      </c>
      <c r="F149" s="27">
        <f t="shared" si="36"/>
        <v>189494</v>
      </c>
      <c r="G149" s="27" t="s">
        <v>128</v>
      </c>
      <c r="H149" s="34">
        <f t="shared" si="30"/>
        <v>19.551588939331406</v>
      </c>
      <c r="I149">
        <f t="shared" si="31"/>
        <v>969200</v>
      </c>
    </row>
    <row r="150" spans="1:9" ht="15.6" x14ac:dyDescent="0.3">
      <c r="A150" s="27">
        <v>25</v>
      </c>
      <c r="B150" s="27">
        <f t="shared" si="32"/>
        <v>22.5</v>
      </c>
      <c r="C150" s="27">
        <f t="shared" si="33"/>
        <v>36.25</v>
      </c>
      <c r="D150" s="27">
        <f t="shared" si="34"/>
        <v>168862.5</v>
      </c>
      <c r="E150" s="27">
        <f t="shared" si="35"/>
        <v>68005</v>
      </c>
      <c r="F150" s="27">
        <f t="shared" si="36"/>
        <v>236867.5</v>
      </c>
      <c r="G150" s="27" t="s">
        <v>128</v>
      </c>
      <c r="H150" s="34">
        <f t="shared" si="30"/>
        <v>19.551588939331406</v>
      </c>
      <c r="I150">
        <f t="shared" si="31"/>
        <v>1211500</v>
      </c>
    </row>
    <row r="151" spans="1:9" ht="15.6" x14ac:dyDescent="0.3">
      <c r="A151" s="27">
        <v>30</v>
      </c>
      <c r="B151" s="27">
        <f t="shared" si="32"/>
        <v>27</v>
      </c>
      <c r="C151" s="27">
        <f t="shared" si="33"/>
        <v>43.5</v>
      </c>
      <c r="D151" s="27">
        <f t="shared" si="34"/>
        <v>202635</v>
      </c>
      <c r="E151" s="27">
        <f t="shared" si="35"/>
        <v>81606</v>
      </c>
      <c r="F151" s="27">
        <f t="shared" si="36"/>
        <v>284241</v>
      </c>
      <c r="G151" s="27" t="s">
        <v>128</v>
      </c>
      <c r="H151" s="34">
        <f t="shared" si="30"/>
        <v>19.551588939331406</v>
      </c>
      <c r="I151">
        <f t="shared" si="31"/>
        <v>1453800</v>
      </c>
    </row>
    <row r="152" spans="1:9" ht="15.6" x14ac:dyDescent="0.3">
      <c r="A152" s="27">
        <v>35</v>
      </c>
      <c r="B152" s="27">
        <f t="shared" si="32"/>
        <v>31.5</v>
      </c>
      <c r="C152" s="27">
        <f t="shared" si="33"/>
        <v>50.75</v>
      </c>
      <c r="D152" s="27">
        <f t="shared" si="34"/>
        <v>236407.5</v>
      </c>
      <c r="E152" s="27">
        <f t="shared" si="35"/>
        <v>95207</v>
      </c>
      <c r="F152" s="27">
        <f t="shared" si="36"/>
        <v>331614.5</v>
      </c>
      <c r="G152" s="27" t="s">
        <v>128</v>
      </c>
      <c r="H152" s="34">
        <f t="shared" si="30"/>
        <v>19.551588939331406</v>
      </c>
      <c r="I152">
        <f t="shared" si="31"/>
        <v>1696100</v>
      </c>
    </row>
    <row r="153" spans="1:9" ht="15.6" x14ac:dyDescent="0.3">
      <c r="A153" s="27">
        <v>40</v>
      </c>
      <c r="B153" s="27">
        <f t="shared" si="32"/>
        <v>36</v>
      </c>
      <c r="C153" s="27">
        <f t="shared" si="33"/>
        <v>58</v>
      </c>
      <c r="D153" s="27">
        <f t="shared" si="34"/>
        <v>270180</v>
      </c>
      <c r="E153" s="27">
        <f t="shared" si="35"/>
        <v>108808</v>
      </c>
      <c r="F153" s="27">
        <f t="shared" si="36"/>
        <v>378988</v>
      </c>
      <c r="G153" s="27" t="s">
        <v>128</v>
      </c>
      <c r="H153" s="34">
        <f t="shared" si="30"/>
        <v>19.551588939331406</v>
      </c>
      <c r="I153">
        <f t="shared" si="31"/>
        <v>1938400</v>
      </c>
    </row>
    <row r="154" spans="1:9" ht="15.6" x14ac:dyDescent="0.3">
      <c r="A154" s="27">
        <v>45</v>
      </c>
      <c r="B154" s="27">
        <f t="shared" si="32"/>
        <v>40.5</v>
      </c>
      <c r="C154" s="27">
        <f t="shared" si="33"/>
        <v>65.25</v>
      </c>
      <c r="D154" s="27">
        <f t="shared" si="34"/>
        <v>303952.5</v>
      </c>
      <c r="E154" s="27">
        <f t="shared" si="35"/>
        <v>122409</v>
      </c>
      <c r="F154" s="27">
        <f t="shared" si="36"/>
        <v>426361.5</v>
      </c>
      <c r="G154" s="27" t="s">
        <v>128</v>
      </c>
      <c r="H154" s="34">
        <f t="shared" si="30"/>
        <v>19.551588939331406</v>
      </c>
      <c r="I154">
        <f t="shared" si="31"/>
        <v>2180700</v>
      </c>
    </row>
    <row r="155" spans="1:9" ht="15.6" x14ac:dyDescent="0.3">
      <c r="A155" s="27">
        <v>50</v>
      </c>
      <c r="B155" s="27">
        <f t="shared" si="32"/>
        <v>45</v>
      </c>
      <c r="C155" s="27">
        <f t="shared" si="33"/>
        <v>72.5</v>
      </c>
      <c r="D155" s="27">
        <f t="shared" si="34"/>
        <v>337725</v>
      </c>
      <c r="E155" s="27">
        <f t="shared" si="35"/>
        <v>136010</v>
      </c>
      <c r="F155" s="27">
        <f t="shared" si="36"/>
        <v>473735</v>
      </c>
      <c r="G155" s="27" t="s">
        <v>128</v>
      </c>
      <c r="H155" s="34">
        <f t="shared" si="30"/>
        <v>19.551588939331406</v>
      </c>
      <c r="I155">
        <f t="shared" si="31"/>
        <v>2423000</v>
      </c>
    </row>
    <row r="156" spans="1:9" ht="15.6" x14ac:dyDescent="0.3">
      <c r="A156" s="27">
        <v>55</v>
      </c>
      <c r="B156" s="27">
        <f t="shared" si="32"/>
        <v>49.5</v>
      </c>
      <c r="C156" s="27">
        <f t="shared" si="33"/>
        <v>79.75</v>
      </c>
      <c r="D156" s="27">
        <f t="shared" si="34"/>
        <v>371497.5</v>
      </c>
      <c r="E156" s="27">
        <f t="shared" si="35"/>
        <v>149611</v>
      </c>
      <c r="F156" s="27">
        <f t="shared" si="36"/>
        <v>521108.5</v>
      </c>
      <c r="G156" s="27" t="s">
        <v>128</v>
      </c>
      <c r="H156" s="34">
        <f t="shared" si="30"/>
        <v>19.551588939331406</v>
      </c>
      <c r="I156">
        <f t="shared" si="31"/>
        <v>2665300</v>
      </c>
    </row>
    <row r="157" spans="1:9" ht="15.6" x14ac:dyDescent="0.3">
      <c r="A157" s="27">
        <v>60</v>
      </c>
      <c r="B157" s="27">
        <f t="shared" si="32"/>
        <v>54</v>
      </c>
      <c r="C157" s="27">
        <f t="shared" si="33"/>
        <v>87</v>
      </c>
      <c r="D157" s="27">
        <f t="shared" si="34"/>
        <v>405270</v>
      </c>
      <c r="E157" s="27">
        <f t="shared" si="35"/>
        <v>163212</v>
      </c>
      <c r="F157" s="27">
        <f t="shared" si="36"/>
        <v>568482</v>
      </c>
      <c r="G157" s="27" t="s">
        <v>128</v>
      </c>
      <c r="H157" s="34">
        <f t="shared" si="30"/>
        <v>19.551588939331406</v>
      </c>
      <c r="I157">
        <f t="shared" si="31"/>
        <v>2907600</v>
      </c>
    </row>
    <row r="158" spans="1:9" ht="15.6" x14ac:dyDescent="0.3">
      <c r="A158" s="27">
        <v>65</v>
      </c>
      <c r="B158" s="27">
        <f t="shared" si="32"/>
        <v>58.5</v>
      </c>
      <c r="C158" s="27">
        <f t="shared" si="33"/>
        <v>94.25</v>
      </c>
      <c r="D158" s="27">
        <f t="shared" si="34"/>
        <v>439042.5</v>
      </c>
      <c r="E158" s="27">
        <f t="shared" si="35"/>
        <v>176813</v>
      </c>
      <c r="F158" s="27">
        <f t="shared" si="36"/>
        <v>615855.5</v>
      </c>
      <c r="G158" s="27" t="s">
        <v>128</v>
      </c>
      <c r="H158" s="34">
        <f t="shared" si="30"/>
        <v>19.551588939331406</v>
      </c>
      <c r="I158">
        <f t="shared" si="31"/>
        <v>3149900</v>
      </c>
    </row>
    <row r="159" spans="1:9" ht="15.6" x14ac:dyDescent="0.3">
      <c r="A159" s="27">
        <v>70</v>
      </c>
      <c r="B159" s="27">
        <f t="shared" si="32"/>
        <v>63</v>
      </c>
      <c r="C159" s="27">
        <f t="shared" si="33"/>
        <v>101.5</v>
      </c>
      <c r="D159" s="27">
        <f t="shared" si="34"/>
        <v>472815</v>
      </c>
      <c r="E159" s="27">
        <f t="shared" si="35"/>
        <v>190414</v>
      </c>
      <c r="F159" s="27">
        <f t="shared" si="36"/>
        <v>663229</v>
      </c>
      <c r="G159" s="27" t="s">
        <v>128</v>
      </c>
      <c r="H159" s="34">
        <f t="shared" si="30"/>
        <v>19.551588939331406</v>
      </c>
      <c r="I159">
        <f t="shared" si="31"/>
        <v>3392200</v>
      </c>
    </row>
    <row r="160" spans="1:9" ht="15.6" x14ac:dyDescent="0.3">
      <c r="A160" s="27">
        <v>75</v>
      </c>
      <c r="B160" s="27">
        <f t="shared" si="32"/>
        <v>67.5</v>
      </c>
      <c r="C160" s="27">
        <f t="shared" si="33"/>
        <v>108.75</v>
      </c>
      <c r="D160" s="27">
        <f t="shared" si="34"/>
        <v>506587.5</v>
      </c>
      <c r="E160" s="27">
        <f t="shared" si="35"/>
        <v>204015</v>
      </c>
      <c r="F160" s="27">
        <f t="shared" si="36"/>
        <v>710602.5</v>
      </c>
      <c r="G160" s="27" t="s">
        <v>128</v>
      </c>
      <c r="H160" s="34">
        <f t="shared" si="30"/>
        <v>19.551588939331406</v>
      </c>
      <c r="I160">
        <f t="shared" si="31"/>
        <v>3634500</v>
      </c>
    </row>
    <row r="161" spans="1:9" ht="15.6" x14ac:dyDescent="0.3">
      <c r="A161" s="27">
        <v>80</v>
      </c>
      <c r="B161" s="27">
        <f t="shared" si="32"/>
        <v>72</v>
      </c>
      <c r="C161" s="27">
        <f t="shared" si="33"/>
        <v>116</v>
      </c>
      <c r="D161" s="27">
        <f t="shared" si="34"/>
        <v>540360</v>
      </c>
      <c r="E161" s="27">
        <f t="shared" si="35"/>
        <v>217616</v>
      </c>
      <c r="F161" s="27">
        <f t="shared" si="36"/>
        <v>757976</v>
      </c>
      <c r="G161" s="27" t="s">
        <v>128</v>
      </c>
      <c r="H161" s="34">
        <f t="shared" si="30"/>
        <v>19.551588939331406</v>
      </c>
      <c r="I161">
        <f t="shared" si="31"/>
        <v>3876800</v>
      </c>
    </row>
    <row r="162" spans="1:9" ht="15.6" x14ac:dyDescent="0.3">
      <c r="A162" s="27">
        <v>85</v>
      </c>
      <c r="B162" s="27">
        <f t="shared" si="32"/>
        <v>76.5</v>
      </c>
      <c r="C162" s="27">
        <f t="shared" si="33"/>
        <v>123.25</v>
      </c>
      <c r="D162" s="27">
        <f t="shared" si="34"/>
        <v>574132.5</v>
      </c>
      <c r="E162" s="27">
        <f t="shared" si="35"/>
        <v>231217</v>
      </c>
      <c r="F162" s="27">
        <f t="shared" si="36"/>
        <v>805349.5</v>
      </c>
      <c r="G162" s="27" t="s">
        <v>128</v>
      </c>
      <c r="H162" s="34">
        <f t="shared" si="30"/>
        <v>19.551588939331406</v>
      </c>
      <c r="I162">
        <f t="shared" si="31"/>
        <v>4119100</v>
      </c>
    </row>
    <row r="163" spans="1:9" ht="15.6" x14ac:dyDescent="0.3">
      <c r="A163" s="27">
        <v>90</v>
      </c>
      <c r="B163" s="27">
        <f t="shared" si="32"/>
        <v>81</v>
      </c>
      <c r="C163" s="27">
        <f t="shared" si="33"/>
        <v>130.5</v>
      </c>
      <c r="D163" s="27">
        <f t="shared" si="34"/>
        <v>607905</v>
      </c>
      <c r="E163" s="27">
        <f t="shared" si="35"/>
        <v>244818</v>
      </c>
      <c r="F163" s="27">
        <f t="shared" si="36"/>
        <v>852723</v>
      </c>
      <c r="G163" s="27" t="s">
        <v>128</v>
      </c>
      <c r="H163" s="34">
        <f t="shared" si="30"/>
        <v>19.551588939331406</v>
      </c>
      <c r="I163">
        <f t="shared" si="31"/>
        <v>4361400</v>
      </c>
    </row>
    <row r="164" spans="1:9" ht="15.6" x14ac:dyDescent="0.3">
      <c r="A164" s="27">
        <v>95</v>
      </c>
      <c r="B164" s="27">
        <f t="shared" si="32"/>
        <v>85.5</v>
      </c>
      <c r="C164" s="27">
        <f t="shared" si="33"/>
        <v>137.75</v>
      </c>
      <c r="D164" s="27">
        <f t="shared" si="34"/>
        <v>641677.5</v>
      </c>
      <c r="E164" s="27">
        <f t="shared" si="35"/>
        <v>258419</v>
      </c>
      <c r="F164" s="27">
        <f t="shared" si="36"/>
        <v>900096.5</v>
      </c>
      <c r="G164" s="27" t="s">
        <v>128</v>
      </c>
      <c r="H164" s="34">
        <f t="shared" si="30"/>
        <v>19.551588939331406</v>
      </c>
      <c r="I164">
        <f t="shared" si="31"/>
        <v>4603700</v>
      </c>
    </row>
    <row r="165" spans="1:9" ht="15.6" x14ac:dyDescent="0.3">
      <c r="A165" s="27">
        <v>100</v>
      </c>
      <c r="B165" s="27">
        <f t="shared" si="32"/>
        <v>90</v>
      </c>
      <c r="C165" s="27">
        <f t="shared" si="33"/>
        <v>145</v>
      </c>
      <c r="D165" s="27">
        <f t="shared" si="34"/>
        <v>675450</v>
      </c>
      <c r="E165" s="27">
        <f t="shared" si="35"/>
        <v>272020</v>
      </c>
      <c r="F165" s="27">
        <f t="shared" si="36"/>
        <v>947470</v>
      </c>
      <c r="G165" s="27" t="s">
        <v>128</v>
      </c>
      <c r="H165" s="34">
        <f t="shared" si="30"/>
        <v>19.551588939331406</v>
      </c>
      <c r="I165">
        <f t="shared" si="31"/>
        <v>4846000</v>
      </c>
    </row>
    <row r="166" spans="1:9" ht="15.6" x14ac:dyDescent="0.3">
      <c r="A166" s="27">
        <v>105</v>
      </c>
      <c r="B166" s="27">
        <f t="shared" si="32"/>
        <v>94.5</v>
      </c>
      <c r="C166" s="27">
        <f t="shared" si="33"/>
        <v>152.25</v>
      </c>
      <c r="D166" s="27">
        <f t="shared" si="34"/>
        <v>709222.5</v>
      </c>
      <c r="E166" s="27">
        <f t="shared" si="35"/>
        <v>285621</v>
      </c>
      <c r="F166" s="27">
        <f t="shared" si="36"/>
        <v>994843.5</v>
      </c>
      <c r="G166" s="27" t="s">
        <v>128</v>
      </c>
      <c r="H166" s="34">
        <f t="shared" si="30"/>
        <v>19.551588939331406</v>
      </c>
      <c r="I166">
        <f t="shared" si="31"/>
        <v>5088300</v>
      </c>
    </row>
    <row r="167" spans="1:9" ht="15.6" x14ac:dyDescent="0.3">
      <c r="A167" s="27">
        <v>110</v>
      </c>
      <c r="B167" s="27">
        <f t="shared" si="32"/>
        <v>99</v>
      </c>
      <c r="C167" s="27">
        <f t="shared" si="33"/>
        <v>159.5</v>
      </c>
      <c r="D167" s="27">
        <f t="shared" si="34"/>
        <v>742995</v>
      </c>
      <c r="E167" s="27">
        <f t="shared" si="35"/>
        <v>299222</v>
      </c>
      <c r="F167" s="27">
        <f t="shared" si="36"/>
        <v>1042217</v>
      </c>
      <c r="G167" s="27" t="s">
        <v>128</v>
      </c>
      <c r="H167" s="34">
        <f t="shared" si="30"/>
        <v>19.551588939331406</v>
      </c>
      <c r="I167">
        <f t="shared" si="31"/>
        <v>5330600</v>
      </c>
    </row>
    <row r="168" spans="1:9" ht="15.6" x14ac:dyDescent="0.3">
      <c r="A168" s="27">
        <v>115</v>
      </c>
      <c r="B168" s="27">
        <f t="shared" si="32"/>
        <v>103.5</v>
      </c>
      <c r="C168" s="27">
        <f t="shared" si="33"/>
        <v>166.75</v>
      </c>
      <c r="D168" s="27">
        <f t="shared" si="34"/>
        <v>776767.5</v>
      </c>
      <c r="E168" s="27">
        <f t="shared" si="35"/>
        <v>312823</v>
      </c>
      <c r="F168" s="27">
        <f t="shared" si="36"/>
        <v>1089590.5</v>
      </c>
      <c r="G168" s="27" t="s">
        <v>128</v>
      </c>
      <c r="H168" s="34">
        <f t="shared" si="30"/>
        <v>19.551588939331406</v>
      </c>
      <c r="I168">
        <f t="shared" si="31"/>
        <v>5572900</v>
      </c>
    </row>
    <row r="169" spans="1:9" ht="15.6" x14ac:dyDescent="0.3">
      <c r="A169" s="27">
        <v>120</v>
      </c>
      <c r="B169" s="27">
        <f t="shared" si="32"/>
        <v>108</v>
      </c>
      <c r="C169" s="27">
        <f t="shared" si="33"/>
        <v>174</v>
      </c>
      <c r="D169" s="27">
        <f t="shared" si="34"/>
        <v>810540</v>
      </c>
      <c r="E169" s="27">
        <f t="shared" si="35"/>
        <v>326424</v>
      </c>
      <c r="F169" s="27">
        <f t="shared" si="36"/>
        <v>1136964</v>
      </c>
      <c r="G169" s="27" t="s">
        <v>128</v>
      </c>
      <c r="H169" s="34">
        <f t="shared" si="30"/>
        <v>19.551588939331406</v>
      </c>
      <c r="I169">
        <f t="shared" si="31"/>
        <v>5815200</v>
      </c>
    </row>
    <row r="170" spans="1:9" ht="15.6" x14ac:dyDescent="0.3">
      <c r="A170" s="27">
        <v>5</v>
      </c>
      <c r="B170" s="27">
        <f>(A170*0.88)</f>
        <v>4.4000000000000004</v>
      </c>
      <c r="C170" s="27">
        <f>(A170*1.48)</f>
        <v>7.4</v>
      </c>
      <c r="D170" s="27">
        <f t="shared" si="34"/>
        <v>33022</v>
      </c>
      <c r="E170" s="27">
        <f t="shared" si="35"/>
        <v>13882.400000000001</v>
      </c>
      <c r="F170" s="27">
        <f t="shared" si="36"/>
        <v>46904.4</v>
      </c>
      <c r="G170" s="27" t="s">
        <v>129</v>
      </c>
      <c r="H170" s="34">
        <f t="shared" si="30"/>
        <v>19.357985967808503</v>
      </c>
      <c r="I170">
        <f t="shared" si="31"/>
        <v>242300</v>
      </c>
    </row>
    <row r="171" spans="1:9" ht="15.6" x14ac:dyDescent="0.3">
      <c r="A171" s="27">
        <v>10</v>
      </c>
      <c r="B171" s="27">
        <f t="shared" ref="B171:B193" si="37">(A171*0.88)</f>
        <v>8.8000000000000007</v>
      </c>
      <c r="C171" s="27">
        <f t="shared" ref="C171:C193" si="38">(A171*1.48)</f>
        <v>14.8</v>
      </c>
      <c r="D171" s="27">
        <f t="shared" ref="D171:D193" si="39">(B171*7505)</f>
        <v>66044</v>
      </c>
      <c r="E171" s="27">
        <f t="shared" ref="E171:E193" si="40">(C171*1876)</f>
        <v>27764.800000000003</v>
      </c>
      <c r="F171" s="27">
        <f t="shared" ref="F171:F194" si="41">(D171+E171)</f>
        <v>93808.8</v>
      </c>
      <c r="G171" s="27" t="s">
        <v>129</v>
      </c>
      <c r="H171" s="34">
        <f t="shared" si="30"/>
        <v>19.357985967808503</v>
      </c>
      <c r="I171">
        <f t="shared" si="31"/>
        <v>484600</v>
      </c>
    </row>
    <row r="172" spans="1:9" ht="15.6" x14ac:dyDescent="0.3">
      <c r="A172" s="27">
        <v>15</v>
      </c>
      <c r="B172" s="27">
        <f t="shared" si="37"/>
        <v>13.2</v>
      </c>
      <c r="C172" s="27">
        <f t="shared" si="38"/>
        <v>22.2</v>
      </c>
      <c r="D172" s="27">
        <f t="shared" si="39"/>
        <v>99066</v>
      </c>
      <c r="E172" s="27">
        <f t="shared" si="40"/>
        <v>41647.199999999997</v>
      </c>
      <c r="F172" s="27">
        <f t="shared" si="41"/>
        <v>140713.20000000001</v>
      </c>
      <c r="G172" s="27" t="s">
        <v>129</v>
      </c>
      <c r="H172" s="34">
        <f t="shared" si="30"/>
        <v>19.357985967808503</v>
      </c>
      <c r="I172">
        <f t="shared" si="31"/>
        <v>726900</v>
      </c>
    </row>
    <row r="173" spans="1:9" ht="15.6" x14ac:dyDescent="0.3">
      <c r="A173" s="27">
        <v>20</v>
      </c>
      <c r="B173" s="27">
        <f t="shared" si="37"/>
        <v>17.600000000000001</v>
      </c>
      <c r="C173" s="27">
        <f t="shared" si="38"/>
        <v>29.6</v>
      </c>
      <c r="D173" s="27">
        <f t="shared" si="39"/>
        <v>132088</v>
      </c>
      <c r="E173" s="27">
        <f t="shared" si="40"/>
        <v>55529.600000000006</v>
      </c>
      <c r="F173" s="27">
        <f t="shared" si="41"/>
        <v>187617.6</v>
      </c>
      <c r="G173" s="27" t="s">
        <v>129</v>
      </c>
      <c r="H173" s="34">
        <f t="shared" si="30"/>
        <v>19.357985967808503</v>
      </c>
      <c r="I173">
        <f t="shared" si="31"/>
        <v>969200</v>
      </c>
    </row>
    <row r="174" spans="1:9" ht="15.6" x14ac:dyDescent="0.3">
      <c r="A174" s="27">
        <v>25</v>
      </c>
      <c r="B174" s="27">
        <f t="shared" si="37"/>
        <v>22</v>
      </c>
      <c r="C174" s="27">
        <f t="shared" si="38"/>
        <v>37</v>
      </c>
      <c r="D174" s="27">
        <f t="shared" si="39"/>
        <v>165110</v>
      </c>
      <c r="E174" s="27">
        <f t="shared" si="40"/>
        <v>69412</v>
      </c>
      <c r="F174" s="27">
        <f t="shared" si="41"/>
        <v>234522</v>
      </c>
      <c r="G174" s="27" t="s">
        <v>129</v>
      </c>
      <c r="H174" s="34">
        <f t="shared" si="30"/>
        <v>19.357985967808503</v>
      </c>
      <c r="I174">
        <f t="shared" si="31"/>
        <v>1211500</v>
      </c>
    </row>
    <row r="175" spans="1:9" ht="15.6" x14ac:dyDescent="0.3">
      <c r="A175" s="27">
        <v>30</v>
      </c>
      <c r="B175" s="27">
        <f t="shared" si="37"/>
        <v>26.4</v>
      </c>
      <c r="C175" s="27">
        <f t="shared" si="38"/>
        <v>44.4</v>
      </c>
      <c r="D175" s="27">
        <f t="shared" si="39"/>
        <v>198132</v>
      </c>
      <c r="E175" s="27">
        <f t="shared" si="40"/>
        <v>83294.399999999994</v>
      </c>
      <c r="F175" s="27">
        <f t="shared" si="41"/>
        <v>281426.40000000002</v>
      </c>
      <c r="G175" s="27" t="s">
        <v>129</v>
      </c>
      <c r="H175" s="34">
        <f t="shared" si="30"/>
        <v>19.357985967808503</v>
      </c>
      <c r="I175">
        <f t="shared" si="31"/>
        <v>1453800</v>
      </c>
    </row>
    <row r="176" spans="1:9" ht="15.6" x14ac:dyDescent="0.3">
      <c r="A176" s="27">
        <v>35</v>
      </c>
      <c r="B176" s="27">
        <f t="shared" si="37"/>
        <v>30.8</v>
      </c>
      <c r="C176" s="27">
        <f t="shared" si="38"/>
        <v>51.8</v>
      </c>
      <c r="D176" s="27">
        <f t="shared" si="39"/>
        <v>231154</v>
      </c>
      <c r="E176" s="27">
        <f t="shared" si="40"/>
        <v>97176.799999999988</v>
      </c>
      <c r="F176" s="27">
        <f t="shared" si="41"/>
        <v>328330.8</v>
      </c>
      <c r="G176" s="27" t="s">
        <v>129</v>
      </c>
      <c r="H176" s="34">
        <f t="shared" si="30"/>
        <v>19.357985967808499</v>
      </c>
      <c r="I176">
        <f t="shared" si="31"/>
        <v>1696100</v>
      </c>
    </row>
    <row r="177" spans="1:9" ht="15.6" x14ac:dyDescent="0.3">
      <c r="A177" s="27">
        <v>40</v>
      </c>
      <c r="B177" s="27">
        <f t="shared" si="37"/>
        <v>35.200000000000003</v>
      </c>
      <c r="C177" s="27">
        <f t="shared" si="38"/>
        <v>59.2</v>
      </c>
      <c r="D177" s="27">
        <f t="shared" si="39"/>
        <v>264176</v>
      </c>
      <c r="E177" s="27">
        <f t="shared" si="40"/>
        <v>111059.20000000001</v>
      </c>
      <c r="F177" s="27">
        <f t="shared" si="41"/>
        <v>375235.2</v>
      </c>
      <c r="G177" s="27" t="s">
        <v>129</v>
      </c>
      <c r="H177" s="34">
        <f t="shared" si="30"/>
        <v>19.357985967808503</v>
      </c>
      <c r="I177">
        <f t="shared" si="31"/>
        <v>1938400</v>
      </c>
    </row>
    <row r="178" spans="1:9" ht="15.6" x14ac:dyDescent="0.3">
      <c r="A178" s="27">
        <v>45</v>
      </c>
      <c r="B178" s="27">
        <f t="shared" si="37"/>
        <v>39.6</v>
      </c>
      <c r="C178" s="27">
        <f t="shared" si="38"/>
        <v>66.599999999999994</v>
      </c>
      <c r="D178" s="27">
        <f t="shared" si="39"/>
        <v>297198</v>
      </c>
      <c r="E178" s="27">
        <f t="shared" si="40"/>
        <v>124941.59999999999</v>
      </c>
      <c r="F178" s="27">
        <f t="shared" si="41"/>
        <v>422139.6</v>
      </c>
      <c r="G178" s="27" t="s">
        <v>129</v>
      </c>
      <c r="H178" s="34">
        <f t="shared" si="30"/>
        <v>19.357985967808499</v>
      </c>
      <c r="I178">
        <f t="shared" si="31"/>
        <v>2180700</v>
      </c>
    </row>
    <row r="179" spans="1:9" ht="15.6" x14ac:dyDescent="0.3">
      <c r="A179" s="27">
        <v>50</v>
      </c>
      <c r="B179" s="27">
        <f t="shared" si="37"/>
        <v>44</v>
      </c>
      <c r="C179" s="27">
        <f t="shared" si="38"/>
        <v>74</v>
      </c>
      <c r="D179" s="27">
        <f t="shared" si="39"/>
        <v>330220</v>
      </c>
      <c r="E179" s="27">
        <f t="shared" si="40"/>
        <v>138824</v>
      </c>
      <c r="F179" s="27">
        <f t="shared" si="41"/>
        <v>469044</v>
      </c>
      <c r="G179" s="27" t="s">
        <v>129</v>
      </c>
      <c r="H179" s="34">
        <f t="shared" si="30"/>
        <v>19.357985967808503</v>
      </c>
      <c r="I179">
        <f t="shared" si="31"/>
        <v>2423000</v>
      </c>
    </row>
    <row r="180" spans="1:9" ht="15.6" x14ac:dyDescent="0.3">
      <c r="A180" s="27">
        <v>55</v>
      </c>
      <c r="B180" s="27">
        <f t="shared" si="37"/>
        <v>48.4</v>
      </c>
      <c r="C180" s="27">
        <f t="shared" si="38"/>
        <v>81.400000000000006</v>
      </c>
      <c r="D180" s="27">
        <f t="shared" si="39"/>
        <v>363242</v>
      </c>
      <c r="E180" s="27">
        <f t="shared" si="40"/>
        <v>152706.40000000002</v>
      </c>
      <c r="F180" s="27">
        <f t="shared" si="41"/>
        <v>515948.4</v>
      </c>
      <c r="G180" s="27" t="s">
        <v>129</v>
      </c>
      <c r="H180" s="34">
        <f t="shared" si="30"/>
        <v>19.357985967808503</v>
      </c>
      <c r="I180">
        <f t="shared" si="31"/>
        <v>2665300</v>
      </c>
    </row>
    <row r="181" spans="1:9" ht="15.6" x14ac:dyDescent="0.3">
      <c r="A181" s="27">
        <v>60</v>
      </c>
      <c r="B181" s="27">
        <f t="shared" si="37"/>
        <v>52.8</v>
      </c>
      <c r="C181" s="27">
        <f t="shared" si="38"/>
        <v>88.8</v>
      </c>
      <c r="D181" s="27">
        <f t="shared" si="39"/>
        <v>396264</v>
      </c>
      <c r="E181" s="27">
        <f t="shared" si="40"/>
        <v>166588.79999999999</v>
      </c>
      <c r="F181" s="27">
        <f t="shared" si="41"/>
        <v>562852.80000000005</v>
      </c>
      <c r="G181" s="27" t="s">
        <v>129</v>
      </c>
      <c r="H181" s="34">
        <f t="shared" si="30"/>
        <v>19.357985967808503</v>
      </c>
      <c r="I181">
        <f t="shared" si="31"/>
        <v>2907600</v>
      </c>
    </row>
    <row r="182" spans="1:9" ht="15.6" x14ac:dyDescent="0.3">
      <c r="A182" s="27">
        <v>65</v>
      </c>
      <c r="B182" s="27">
        <f t="shared" si="37"/>
        <v>57.2</v>
      </c>
      <c r="C182" s="27">
        <f t="shared" si="38"/>
        <v>96.2</v>
      </c>
      <c r="D182" s="27">
        <f t="shared" si="39"/>
        <v>429286</v>
      </c>
      <c r="E182" s="27">
        <f t="shared" si="40"/>
        <v>180471.2</v>
      </c>
      <c r="F182" s="27">
        <f t="shared" si="41"/>
        <v>609757.19999999995</v>
      </c>
      <c r="G182" s="27" t="s">
        <v>129</v>
      </c>
      <c r="H182" s="34">
        <f t="shared" si="30"/>
        <v>19.357985967808499</v>
      </c>
      <c r="I182">
        <f t="shared" si="31"/>
        <v>3149900</v>
      </c>
    </row>
    <row r="183" spans="1:9" ht="15.6" x14ac:dyDescent="0.3">
      <c r="A183" s="27">
        <v>70</v>
      </c>
      <c r="B183" s="27">
        <f t="shared" si="37"/>
        <v>61.6</v>
      </c>
      <c r="C183" s="27">
        <f t="shared" si="38"/>
        <v>103.6</v>
      </c>
      <c r="D183" s="27">
        <f t="shared" si="39"/>
        <v>462308</v>
      </c>
      <c r="E183" s="27">
        <f t="shared" si="40"/>
        <v>194353.59999999998</v>
      </c>
      <c r="F183" s="27">
        <f t="shared" si="41"/>
        <v>656661.6</v>
      </c>
      <c r="G183" s="27" t="s">
        <v>129</v>
      </c>
      <c r="H183" s="34">
        <f t="shared" si="30"/>
        <v>19.357985967808499</v>
      </c>
      <c r="I183">
        <f t="shared" si="31"/>
        <v>3392200</v>
      </c>
    </row>
    <row r="184" spans="1:9" ht="15.6" x14ac:dyDescent="0.3">
      <c r="A184" s="27">
        <v>75</v>
      </c>
      <c r="B184" s="27">
        <f t="shared" si="37"/>
        <v>66</v>
      </c>
      <c r="C184" s="27">
        <f t="shared" si="38"/>
        <v>111</v>
      </c>
      <c r="D184" s="27">
        <f t="shared" si="39"/>
        <v>495330</v>
      </c>
      <c r="E184" s="27">
        <f t="shared" si="40"/>
        <v>208236</v>
      </c>
      <c r="F184" s="27">
        <f t="shared" si="41"/>
        <v>703566</v>
      </c>
      <c r="G184" s="27" t="s">
        <v>129</v>
      </c>
      <c r="H184" s="34">
        <f t="shared" si="30"/>
        <v>19.357985967808503</v>
      </c>
      <c r="I184">
        <f t="shared" si="31"/>
        <v>3634500</v>
      </c>
    </row>
    <row r="185" spans="1:9" ht="15.6" x14ac:dyDescent="0.3">
      <c r="A185" s="27">
        <v>80</v>
      </c>
      <c r="B185" s="27">
        <f t="shared" si="37"/>
        <v>70.400000000000006</v>
      </c>
      <c r="C185" s="27">
        <f t="shared" si="38"/>
        <v>118.4</v>
      </c>
      <c r="D185" s="27">
        <f t="shared" si="39"/>
        <v>528352</v>
      </c>
      <c r="E185" s="27">
        <f t="shared" si="40"/>
        <v>222118.40000000002</v>
      </c>
      <c r="F185" s="27">
        <f t="shared" si="41"/>
        <v>750470.4</v>
      </c>
      <c r="G185" s="27" t="s">
        <v>129</v>
      </c>
      <c r="H185" s="34">
        <f t="shared" si="30"/>
        <v>19.357985967808503</v>
      </c>
      <c r="I185">
        <f t="shared" si="31"/>
        <v>3876800</v>
      </c>
    </row>
    <row r="186" spans="1:9" ht="15.6" x14ac:dyDescent="0.3">
      <c r="A186" s="27">
        <v>85</v>
      </c>
      <c r="B186" s="27">
        <f t="shared" si="37"/>
        <v>74.8</v>
      </c>
      <c r="C186" s="27">
        <f t="shared" si="38"/>
        <v>125.8</v>
      </c>
      <c r="D186" s="27">
        <f t="shared" si="39"/>
        <v>561374</v>
      </c>
      <c r="E186" s="27">
        <f t="shared" si="40"/>
        <v>236000.8</v>
      </c>
      <c r="F186" s="27">
        <f t="shared" si="41"/>
        <v>797374.8</v>
      </c>
      <c r="G186" s="27" t="s">
        <v>129</v>
      </c>
      <c r="H186" s="34">
        <f t="shared" si="30"/>
        <v>19.357985967808503</v>
      </c>
      <c r="I186">
        <f t="shared" si="31"/>
        <v>4119100</v>
      </c>
    </row>
    <row r="187" spans="1:9" ht="15.6" x14ac:dyDescent="0.3">
      <c r="A187" s="27">
        <v>90</v>
      </c>
      <c r="B187" s="27">
        <f t="shared" si="37"/>
        <v>79.2</v>
      </c>
      <c r="C187" s="27">
        <f t="shared" si="38"/>
        <v>133.19999999999999</v>
      </c>
      <c r="D187" s="27">
        <f t="shared" si="39"/>
        <v>594396</v>
      </c>
      <c r="E187" s="27">
        <f t="shared" si="40"/>
        <v>249883.19999999998</v>
      </c>
      <c r="F187" s="27">
        <f t="shared" si="41"/>
        <v>844279.2</v>
      </c>
      <c r="G187" s="27" t="s">
        <v>129</v>
      </c>
      <c r="H187" s="34">
        <f t="shared" si="30"/>
        <v>19.357985967808499</v>
      </c>
      <c r="I187">
        <f t="shared" si="31"/>
        <v>4361400</v>
      </c>
    </row>
    <row r="188" spans="1:9" ht="15.6" x14ac:dyDescent="0.3">
      <c r="A188" s="27">
        <v>95</v>
      </c>
      <c r="B188" s="27">
        <f t="shared" si="37"/>
        <v>83.6</v>
      </c>
      <c r="C188" s="27">
        <f t="shared" si="38"/>
        <v>140.6</v>
      </c>
      <c r="D188" s="27">
        <f t="shared" si="39"/>
        <v>627418</v>
      </c>
      <c r="E188" s="27">
        <f t="shared" si="40"/>
        <v>263765.59999999998</v>
      </c>
      <c r="F188" s="27">
        <f t="shared" si="41"/>
        <v>891183.6</v>
      </c>
      <c r="G188" s="27" t="s">
        <v>129</v>
      </c>
      <c r="H188" s="34">
        <f t="shared" si="30"/>
        <v>19.357985967808503</v>
      </c>
      <c r="I188">
        <f t="shared" si="31"/>
        <v>4603700</v>
      </c>
    </row>
    <row r="189" spans="1:9" ht="15.6" x14ac:dyDescent="0.3">
      <c r="A189" s="27">
        <v>100</v>
      </c>
      <c r="B189" s="27">
        <f t="shared" si="37"/>
        <v>88</v>
      </c>
      <c r="C189" s="27">
        <f t="shared" si="38"/>
        <v>148</v>
      </c>
      <c r="D189" s="27">
        <f t="shared" si="39"/>
        <v>660440</v>
      </c>
      <c r="E189" s="27">
        <f t="shared" si="40"/>
        <v>277648</v>
      </c>
      <c r="F189" s="27">
        <f t="shared" si="41"/>
        <v>938088</v>
      </c>
      <c r="G189" s="27" t="s">
        <v>129</v>
      </c>
      <c r="H189" s="34">
        <f t="shared" si="30"/>
        <v>19.357985967808503</v>
      </c>
      <c r="I189">
        <f t="shared" si="31"/>
        <v>4846000</v>
      </c>
    </row>
    <row r="190" spans="1:9" ht="15.6" x14ac:dyDescent="0.3">
      <c r="A190" s="27">
        <v>105</v>
      </c>
      <c r="B190" s="27">
        <f t="shared" si="37"/>
        <v>92.4</v>
      </c>
      <c r="C190" s="27">
        <f t="shared" si="38"/>
        <v>155.4</v>
      </c>
      <c r="D190" s="27">
        <f t="shared" si="39"/>
        <v>693462</v>
      </c>
      <c r="E190" s="27">
        <f t="shared" si="40"/>
        <v>291530.40000000002</v>
      </c>
      <c r="F190" s="27">
        <f t="shared" si="41"/>
        <v>984992.4</v>
      </c>
      <c r="G190" s="27" t="s">
        <v>129</v>
      </c>
      <c r="H190" s="34">
        <f t="shared" si="30"/>
        <v>19.357985967808503</v>
      </c>
      <c r="I190">
        <f t="shared" si="31"/>
        <v>5088300</v>
      </c>
    </row>
    <row r="191" spans="1:9" ht="15.6" x14ac:dyDescent="0.3">
      <c r="A191" s="27">
        <v>110</v>
      </c>
      <c r="B191" s="27">
        <f t="shared" si="37"/>
        <v>96.8</v>
      </c>
      <c r="C191" s="27">
        <f t="shared" si="38"/>
        <v>162.80000000000001</v>
      </c>
      <c r="D191" s="27">
        <f t="shared" si="39"/>
        <v>726484</v>
      </c>
      <c r="E191" s="27">
        <f t="shared" si="40"/>
        <v>305412.80000000005</v>
      </c>
      <c r="F191" s="27">
        <f t="shared" si="41"/>
        <v>1031896.8</v>
      </c>
      <c r="G191" s="27" t="s">
        <v>129</v>
      </c>
      <c r="H191" s="34">
        <f t="shared" si="30"/>
        <v>19.357985967808503</v>
      </c>
      <c r="I191">
        <f t="shared" si="31"/>
        <v>5330600</v>
      </c>
    </row>
    <row r="192" spans="1:9" ht="15.6" x14ac:dyDescent="0.3">
      <c r="A192" s="27">
        <v>115</v>
      </c>
      <c r="B192" s="27">
        <f t="shared" si="37"/>
        <v>101.2</v>
      </c>
      <c r="C192" s="27">
        <f t="shared" si="38"/>
        <v>170.2</v>
      </c>
      <c r="D192" s="27">
        <f t="shared" si="39"/>
        <v>759506</v>
      </c>
      <c r="E192" s="27">
        <f t="shared" si="40"/>
        <v>319295.19999999995</v>
      </c>
      <c r="F192" s="27">
        <f t="shared" si="41"/>
        <v>1078801.2</v>
      </c>
      <c r="G192" s="27" t="s">
        <v>129</v>
      </c>
      <c r="H192" s="34">
        <f t="shared" si="30"/>
        <v>19.357985967808499</v>
      </c>
      <c r="I192">
        <f t="shared" si="31"/>
        <v>5572900</v>
      </c>
    </row>
    <row r="193" spans="1:9" ht="15.6" x14ac:dyDescent="0.3">
      <c r="A193" s="27">
        <v>120</v>
      </c>
      <c r="B193" s="27">
        <f t="shared" si="37"/>
        <v>105.6</v>
      </c>
      <c r="C193" s="27">
        <f t="shared" si="38"/>
        <v>177.6</v>
      </c>
      <c r="D193" s="27">
        <f t="shared" si="39"/>
        <v>792528</v>
      </c>
      <c r="E193" s="27">
        <f t="shared" si="40"/>
        <v>333177.59999999998</v>
      </c>
      <c r="F193" s="27">
        <f t="shared" si="41"/>
        <v>1125705.6000000001</v>
      </c>
      <c r="G193" s="27" t="s">
        <v>129</v>
      </c>
      <c r="H193" s="34">
        <f t="shared" si="30"/>
        <v>19.357985967808503</v>
      </c>
      <c r="I193">
        <f t="shared" si="31"/>
        <v>5815200</v>
      </c>
    </row>
    <row r="194" spans="1:9" ht="15.6" x14ac:dyDescent="0.3">
      <c r="A194" s="27">
        <v>5</v>
      </c>
      <c r="B194" s="27">
        <f>(A194*0.95)</f>
        <v>4.75</v>
      </c>
      <c r="C194" s="27">
        <f>(A194*1.68)</f>
        <v>8.4</v>
      </c>
      <c r="D194" s="27">
        <f>(B194*8013)</f>
        <v>38061.75</v>
      </c>
      <c r="E194" s="27">
        <f>(C194*2003)</f>
        <v>16825.2</v>
      </c>
      <c r="F194" s="27">
        <f t="shared" si="41"/>
        <v>54886.95</v>
      </c>
      <c r="G194" s="27" t="s">
        <v>92</v>
      </c>
      <c r="H194" s="34">
        <f t="shared" si="30"/>
        <v>22.652476269087906</v>
      </c>
      <c r="I194">
        <f t="shared" si="31"/>
        <v>242300</v>
      </c>
    </row>
    <row r="195" spans="1:9" ht="15.6" x14ac:dyDescent="0.3">
      <c r="A195" s="27">
        <v>10</v>
      </c>
      <c r="B195" s="27">
        <f t="shared" ref="B195:B217" si="42">(A195*0.95)</f>
        <v>9.5</v>
      </c>
      <c r="C195" s="27">
        <f t="shared" ref="C195:C217" si="43">(A195*1.68)</f>
        <v>16.8</v>
      </c>
      <c r="D195" s="27">
        <f t="shared" ref="D195:D218" si="44">(B195*8013)</f>
        <v>76123.5</v>
      </c>
      <c r="E195" s="27">
        <f t="shared" ref="E195:E218" si="45">(C195*2003)</f>
        <v>33650.400000000001</v>
      </c>
      <c r="F195" s="27">
        <f t="shared" ref="F195:F218" si="46">(D195+E195)</f>
        <v>109773.9</v>
      </c>
      <c r="G195" s="27" t="s">
        <v>92</v>
      </c>
      <c r="H195" s="34">
        <f t="shared" ref="H195:H258" si="47">(F195/I195)*100</f>
        <v>22.652476269087906</v>
      </c>
      <c r="I195">
        <f t="shared" ref="I195:I258" si="48">(48460*A195)</f>
        <v>484600</v>
      </c>
    </row>
    <row r="196" spans="1:9" ht="15.6" x14ac:dyDescent="0.3">
      <c r="A196" s="27">
        <v>15</v>
      </c>
      <c r="B196" s="27">
        <f t="shared" si="42"/>
        <v>14.25</v>
      </c>
      <c r="C196" s="27">
        <f t="shared" si="43"/>
        <v>25.2</v>
      </c>
      <c r="D196" s="27">
        <f t="shared" si="44"/>
        <v>114185.25</v>
      </c>
      <c r="E196" s="27">
        <f t="shared" si="45"/>
        <v>50475.6</v>
      </c>
      <c r="F196" s="27">
        <f t="shared" si="46"/>
        <v>164660.85</v>
      </c>
      <c r="G196" s="27" t="s">
        <v>92</v>
      </c>
      <c r="H196" s="34">
        <f t="shared" si="47"/>
        <v>22.652476269087909</v>
      </c>
      <c r="I196">
        <f t="shared" si="48"/>
        <v>726900</v>
      </c>
    </row>
    <row r="197" spans="1:9" ht="15.6" x14ac:dyDescent="0.3">
      <c r="A197" s="27">
        <v>20</v>
      </c>
      <c r="B197" s="27">
        <f t="shared" si="42"/>
        <v>19</v>
      </c>
      <c r="C197" s="27">
        <f t="shared" si="43"/>
        <v>33.6</v>
      </c>
      <c r="D197" s="27">
        <f t="shared" si="44"/>
        <v>152247</v>
      </c>
      <c r="E197" s="27">
        <f t="shared" si="45"/>
        <v>67300.800000000003</v>
      </c>
      <c r="F197" s="27">
        <f t="shared" si="46"/>
        <v>219547.8</v>
      </c>
      <c r="G197" s="27" t="s">
        <v>92</v>
      </c>
      <c r="H197" s="34">
        <f t="shared" si="47"/>
        <v>22.652476269087906</v>
      </c>
      <c r="I197">
        <f t="shared" si="48"/>
        <v>969200</v>
      </c>
    </row>
    <row r="198" spans="1:9" ht="15.6" x14ac:dyDescent="0.3">
      <c r="A198" s="27">
        <v>25</v>
      </c>
      <c r="B198" s="27">
        <f t="shared" si="42"/>
        <v>23.75</v>
      </c>
      <c r="C198" s="27">
        <f t="shared" si="43"/>
        <v>42</v>
      </c>
      <c r="D198" s="27">
        <f t="shared" si="44"/>
        <v>190308.75</v>
      </c>
      <c r="E198" s="27">
        <f t="shared" si="45"/>
        <v>84126</v>
      </c>
      <c r="F198" s="27">
        <f t="shared" si="46"/>
        <v>274434.75</v>
      </c>
      <c r="G198" s="27" t="s">
        <v>92</v>
      </c>
      <c r="H198" s="34">
        <f t="shared" si="47"/>
        <v>22.652476269087906</v>
      </c>
      <c r="I198">
        <f t="shared" si="48"/>
        <v>1211500</v>
      </c>
    </row>
    <row r="199" spans="1:9" ht="15.6" x14ac:dyDescent="0.3">
      <c r="A199" s="27">
        <v>30</v>
      </c>
      <c r="B199" s="27">
        <f t="shared" si="42"/>
        <v>28.5</v>
      </c>
      <c r="C199" s="27">
        <f t="shared" si="43"/>
        <v>50.4</v>
      </c>
      <c r="D199" s="27">
        <f t="shared" si="44"/>
        <v>228370.5</v>
      </c>
      <c r="E199" s="27">
        <f t="shared" si="45"/>
        <v>100951.2</v>
      </c>
      <c r="F199" s="27">
        <f t="shared" si="46"/>
        <v>329321.7</v>
      </c>
      <c r="G199" s="27" t="s">
        <v>92</v>
      </c>
      <c r="H199" s="34">
        <f t="shared" si="47"/>
        <v>22.652476269087909</v>
      </c>
      <c r="I199">
        <f t="shared" si="48"/>
        <v>1453800</v>
      </c>
    </row>
    <row r="200" spans="1:9" ht="15.6" x14ac:dyDescent="0.3">
      <c r="A200" s="27">
        <v>35</v>
      </c>
      <c r="B200" s="27">
        <f t="shared" si="42"/>
        <v>33.25</v>
      </c>
      <c r="C200" s="27">
        <f t="shared" si="43"/>
        <v>58.8</v>
      </c>
      <c r="D200" s="27">
        <f t="shared" si="44"/>
        <v>266432.25</v>
      </c>
      <c r="E200" s="27">
        <f t="shared" si="45"/>
        <v>117776.4</v>
      </c>
      <c r="F200" s="27">
        <f t="shared" si="46"/>
        <v>384208.65</v>
      </c>
      <c r="G200" s="27" t="s">
        <v>92</v>
      </c>
      <c r="H200" s="34">
        <f t="shared" si="47"/>
        <v>22.652476269087909</v>
      </c>
      <c r="I200">
        <f t="shared" si="48"/>
        <v>1696100</v>
      </c>
    </row>
    <row r="201" spans="1:9" ht="15.6" x14ac:dyDescent="0.3">
      <c r="A201" s="27">
        <v>40</v>
      </c>
      <c r="B201" s="27">
        <f t="shared" si="42"/>
        <v>38</v>
      </c>
      <c r="C201" s="27">
        <f t="shared" si="43"/>
        <v>67.2</v>
      </c>
      <c r="D201" s="27">
        <f t="shared" si="44"/>
        <v>304494</v>
      </c>
      <c r="E201" s="27">
        <f t="shared" si="45"/>
        <v>134601.60000000001</v>
      </c>
      <c r="F201" s="27">
        <f t="shared" si="46"/>
        <v>439095.6</v>
      </c>
      <c r="G201" s="27" t="s">
        <v>92</v>
      </c>
      <c r="H201" s="34">
        <f t="shared" si="47"/>
        <v>22.652476269087906</v>
      </c>
      <c r="I201">
        <f t="shared" si="48"/>
        <v>1938400</v>
      </c>
    </row>
    <row r="202" spans="1:9" ht="15.6" x14ac:dyDescent="0.3">
      <c r="A202" s="27">
        <v>45</v>
      </c>
      <c r="B202" s="27">
        <f t="shared" si="42"/>
        <v>42.75</v>
      </c>
      <c r="C202" s="27">
        <f t="shared" si="43"/>
        <v>75.599999999999994</v>
      </c>
      <c r="D202" s="27">
        <f t="shared" si="44"/>
        <v>342555.75</v>
      </c>
      <c r="E202" s="27">
        <f t="shared" si="45"/>
        <v>151426.79999999999</v>
      </c>
      <c r="F202" s="27">
        <f t="shared" si="46"/>
        <v>493982.55</v>
      </c>
      <c r="G202" s="27" t="s">
        <v>92</v>
      </c>
      <c r="H202" s="34">
        <f t="shared" si="47"/>
        <v>22.652476269087906</v>
      </c>
      <c r="I202">
        <f t="shared" si="48"/>
        <v>2180700</v>
      </c>
    </row>
    <row r="203" spans="1:9" ht="15.6" x14ac:dyDescent="0.3">
      <c r="A203" s="27">
        <v>50</v>
      </c>
      <c r="B203" s="27">
        <f t="shared" si="42"/>
        <v>47.5</v>
      </c>
      <c r="C203" s="27">
        <f t="shared" si="43"/>
        <v>84</v>
      </c>
      <c r="D203" s="27">
        <f t="shared" si="44"/>
        <v>380617.5</v>
      </c>
      <c r="E203" s="27">
        <f t="shared" si="45"/>
        <v>168252</v>
      </c>
      <c r="F203" s="27">
        <f t="shared" si="46"/>
        <v>548869.5</v>
      </c>
      <c r="G203" s="27" t="s">
        <v>92</v>
      </c>
      <c r="H203" s="34">
        <f t="shared" si="47"/>
        <v>22.652476269087906</v>
      </c>
      <c r="I203">
        <f t="shared" si="48"/>
        <v>2423000</v>
      </c>
    </row>
    <row r="204" spans="1:9" ht="15.6" x14ac:dyDescent="0.3">
      <c r="A204" s="27">
        <v>55</v>
      </c>
      <c r="B204" s="27">
        <f t="shared" si="42"/>
        <v>52.25</v>
      </c>
      <c r="C204" s="27">
        <f t="shared" si="43"/>
        <v>92.399999999999991</v>
      </c>
      <c r="D204" s="27">
        <f t="shared" si="44"/>
        <v>418679.25</v>
      </c>
      <c r="E204" s="27">
        <f t="shared" si="45"/>
        <v>185077.19999999998</v>
      </c>
      <c r="F204" s="27">
        <f t="shared" si="46"/>
        <v>603756.44999999995</v>
      </c>
      <c r="G204" s="27" t="s">
        <v>92</v>
      </c>
      <c r="H204" s="34">
        <f t="shared" si="47"/>
        <v>22.652476269087906</v>
      </c>
      <c r="I204">
        <f t="shared" si="48"/>
        <v>2665300</v>
      </c>
    </row>
    <row r="205" spans="1:9" ht="15.6" x14ac:dyDescent="0.3">
      <c r="A205" s="27">
        <v>60</v>
      </c>
      <c r="B205" s="27">
        <f t="shared" si="42"/>
        <v>57</v>
      </c>
      <c r="C205" s="27">
        <f t="shared" si="43"/>
        <v>100.8</v>
      </c>
      <c r="D205" s="27">
        <f t="shared" si="44"/>
        <v>456741</v>
      </c>
      <c r="E205" s="27">
        <f t="shared" si="45"/>
        <v>201902.4</v>
      </c>
      <c r="F205" s="27">
        <f t="shared" si="46"/>
        <v>658643.4</v>
      </c>
      <c r="G205" s="27" t="s">
        <v>92</v>
      </c>
      <c r="H205" s="34">
        <f t="shared" si="47"/>
        <v>22.652476269087909</v>
      </c>
      <c r="I205">
        <f t="shared" si="48"/>
        <v>2907600</v>
      </c>
    </row>
    <row r="206" spans="1:9" ht="15.6" x14ac:dyDescent="0.3">
      <c r="A206" s="27">
        <v>65</v>
      </c>
      <c r="B206" s="27">
        <f t="shared" si="42"/>
        <v>61.75</v>
      </c>
      <c r="C206" s="27">
        <f t="shared" si="43"/>
        <v>109.2</v>
      </c>
      <c r="D206" s="27">
        <f t="shared" si="44"/>
        <v>494802.75</v>
      </c>
      <c r="E206" s="27">
        <f t="shared" si="45"/>
        <v>218727.6</v>
      </c>
      <c r="F206" s="27">
        <f t="shared" si="46"/>
        <v>713530.35</v>
      </c>
      <c r="G206" s="27" t="s">
        <v>92</v>
      </c>
      <c r="H206" s="34">
        <f t="shared" si="47"/>
        <v>22.652476269087906</v>
      </c>
      <c r="I206">
        <f t="shared" si="48"/>
        <v>3149900</v>
      </c>
    </row>
    <row r="207" spans="1:9" ht="15.6" x14ac:dyDescent="0.3">
      <c r="A207" s="27">
        <v>70</v>
      </c>
      <c r="B207" s="27">
        <f t="shared" si="42"/>
        <v>66.5</v>
      </c>
      <c r="C207" s="27">
        <f t="shared" si="43"/>
        <v>117.6</v>
      </c>
      <c r="D207" s="27">
        <f t="shared" si="44"/>
        <v>532864.5</v>
      </c>
      <c r="E207" s="27">
        <f t="shared" si="45"/>
        <v>235552.8</v>
      </c>
      <c r="F207" s="27">
        <f t="shared" si="46"/>
        <v>768417.3</v>
      </c>
      <c r="G207" s="27" t="s">
        <v>92</v>
      </c>
      <c r="H207" s="34">
        <f t="shared" si="47"/>
        <v>22.652476269087909</v>
      </c>
      <c r="I207">
        <f t="shared" si="48"/>
        <v>3392200</v>
      </c>
    </row>
    <row r="208" spans="1:9" ht="15.6" x14ac:dyDescent="0.3">
      <c r="A208" s="27">
        <v>75</v>
      </c>
      <c r="B208" s="27">
        <f t="shared" si="42"/>
        <v>71.25</v>
      </c>
      <c r="C208" s="27">
        <f t="shared" si="43"/>
        <v>126</v>
      </c>
      <c r="D208" s="27">
        <f t="shared" si="44"/>
        <v>570926.25</v>
      </c>
      <c r="E208" s="27">
        <f t="shared" si="45"/>
        <v>252378</v>
      </c>
      <c r="F208" s="27">
        <f t="shared" si="46"/>
        <v>823304.25</v>
      </c>
      <c r="G208" s="27" t="s">
        <v>92</v>
      </c>
      <c r="H208" s="34">
        <f t="shared" si="47"/>
        <v>22.652476269087906</v>
      </c>
      <c r="I208">
        <f t="shared" si="48"/>
        <v>3634500</v>
      </c>
    </row>
    <row r="209" spans="1:9" ht="15.6" x14ac:dyDescent="0.3">
      <c r="A209" s="27">
        <v>80</v>
      </c>
      <c r="B209" s="27">
        <f t="shared" si="42"/>
        <v>76</v>
      </c>
      <c r="C209" s="27">
        <f t="shared" si="43"/>
        <v>134.4</v>
      </c>
      <c r="D209" s="27">
        <f t="shared" si="44"/>
        <v>608988</v>
      </c>
      <c r="E209" s="27">
        <f t="shared" si="45"/>
        <v>269203.20000000001</v>
      </c>
      <c r="F209" s="27">
        <f t="shared" si="46"/>
        <v>878191.2</v>
      </c>
      <c r="G209" s="27" t="s">
        <v>92</v>
      </c>
      <c r="H209" s="34">
        <f t="shared" si="47"/>
        <v>22.652476269087906</v>
      </c>
      <c r="I209">
        <f t="shared" si="48"/>
        <v>3876800</v>
      </c>
    </row>
    <row r="210" spans="1:9" ht="15.6" x14ac:dyDescent="0.3">
      <c r="A210" s="27">
        <v>85</v>
      </c>
      <c r="B210" s="27">
        <f t="shared" si="42"/>
        <v>80.75</v>
      </c>
      <c r="C210" s="27">
        <f t="shared" si="43"/>
        <v>142.79999999999998</v>
      </c>
      <c r="D210" s="27">
        <f t="shared" si="44"/>
        <v>647049.75</v>
      </c>
      <c r="E210" s="27">
        <f t="shared" si="45"/>
        <v>286028.39999999997</v>
      </c>
      <c r="F210" s="27">
        <f t="shared" si="46"/>
        <v>933078.14999999991</v>
      </c>
      <c r="G210" s="27" t="s">
        <v>92</v>
      </c>
      <c r="H210" s="34">
        <f t="shared" si="47"/>
        <v>22.652476269087906</v>
      </c>
      <c r="I210">
        <f t="shared" si="48"/>
        <v>4119100</v>
      </c>
    </row>
    <row r="211" spans="1:9" ht="15.6" x14ac:dyDescent="0.3">
      <c r="A211" s="27">
        <v>90</v>
      </c>
      <c r="B211" s="27">
        <f t="shared" si="42"/>
        <v>85.5</v>
      </c>
      <c r="C211" s="27">
        <f t="shared" si="43"/>
        <v>151.19999999999999</v>
      </c>
      <c r="D211" s="27">
        <f t="shared" si="44"/>
        <v>685111.5</v>
      </c>
      <c r="E211" s="27">
        <f t="shared" si="45"/>
        <v>302853.59999999998</v>
      </c>
      <c r="F211" s="27">
        <f t="shared" si="46"/>
        <v>987965.1</v>
      </c>
      <c r="G211" s="27" t="s">
        <v>92</v>
      </c>
      <c r="H211" s="34">
        <f t="shared" si="47"/>
        <v>22.652476269087906</v>
      </c>
      <c r="I211">
        <f t="shared" si="48"/>
        <v>4361400</v>
      </c>
    </row>
    <row r="212" spans="1:9" ht="15.6" x14ac:dyDescent="0.3">
      <c r="A212" s="27">
        <v>95</v>
      </c>
      <c r="B212" s="27">
        <f t="shared" si="42"/>
        <v>90.25</v>
      </c>
      <c r="C212" s="27">
        <f t="shared" si="43"/>
        <v>159.6</v>
      </c>
      <c r="D212" s="27">
        <f t="shared" si="44"/>
        <v>723173.25</v>
      </c>
      <c r="E212" s="27">
        <f t="shared" si="45"/>
        <v>319678.8</v>
      </c>
      <c r="F212" s="27">
        <f t="shared" si="46"/>
        <v>1042852.05</v>
      </c>
      <c r="G212" s="27" t="s">
        <v>92</v>
      </c>
      <c r="H212" s="34">
        <f t="shared" si="47"/>
        <v>22.652476269087909</v>
      </c>
      <c r="I212">
        <f t="shared" si="48"/>
        <v>4603700</v>
      </c>
    </row>
    <row r="213" spans="1:9" ht="15.6" x14ac:dyDescent="0.3">
      <c r="A213" s="27">
        <v>100</v>
      </c>
      <c r="B213" s="27">
        <f t="shared" si="42"/>
        <v>95</v>
      </c>
      <c r="C213" s="27">
        <f t="shared" si="43"/>
        <v>168</v>
      </c>
      <c r="D213" s="27">
        <f t="shared" si="44"/>
        <v>761235</v>
      </c>
      <c r="E213" s="27">
        <f t="shared" si="45"/>
        <v>336504</v>
      </c>
      <c r="F213" s="27">
        <f t="shared" si="46"/>
        <v>1097739</v>
      </c>
      <c r="G213" s="27" t="s">
        <v>92</v>
      </c>
      <c r="H213" s="34">
        <f t="shared" si="47"/>
        <v>22.652476269087906</v>
      </c>
      <c r="I213">
        <f t="shared" si="48"/>
        <v>4846000</v>
      </c>
    </row>
    <row r="214" spans="1:9" ht="15.6" x14ac:dyDescent="0.3">
      <c r="A214" s="27">
        <v>105</v>
      </c>
      <c r="B214" s="27">
        <f t="shared" si="42"/>
        <v>99.75</v>
      </c>
      <c r="C214" s="27">
        <f t="shared" si="43"/>
        <v>176.4</v>
      </c>
      <c r="D214" s="27">
        <f t="shared" si="44"/>
        <v>799296.75</v>
      </c>
      <c r="E214" s="27">
        <f t="shared" si="45"/>
        <v>353329.2</v>
      </c>
      <c r="F214" s="27">
        <f t="shared" si="46"/>
        <v>1152625.95</v>
      </c>
      <c r="G214" s="27" t="s">
        <v>92</v>
      </c>
      <c r="H214" s="34">
        <f t="shared" si="47"/>
        <v>22.652476269087906</v>
      </c>
      <c r="I214">
        <f t="shared" si="48"/>
        <v>5088300</v>
      </c>
    </row>
    <row r="215" spans="1:9" ht="15.6" x14ac:dyDescent="0.3">
      <c r="A215" s="27">
        <v>110</v>
      </c>
      <c r="B215" s="27">
        <f t="shared" si="42"/>
        <v>104.5</v>
      </c>
      <c r="C215" s="27">
        <f t="shared" si="43"/>
        <v>184.79999999999998</v>
      </c>
      <c r="D215" s="27">
        <f t="shared" si="44"/>
        <v>837358.5</v>
      </c>
      <c r="E215" s="27">
        <f t="shared" si="45"/>
        <v>370154.39999999997</v>
      </c>
      <c r="F215" s="27">
        <f t="shared" si="46"/>
        <v>1207512.8999999999</v>
      </c>
      <c r="G215" s="27" t="s">
        <v>92</v>
      </c>
      <c r="H215" s="34">
        <f t="shared" si="47"/>
        <v>22.652476269087906</v>
      </c>
      <c r="I215">
        <f t="shared" si="48"/>
        <v>5330600</v>
      </c>
    </row>
    <row r="216" spans="1:9" ht="15.6" x14ac:dyDescent="0.3">
      <c r="A216" s="27">
        <v>115</v>
      </c>
      <c r="B216" s="27">
        <f t="shared" si="42"/>
        <v>109.25</v>
      </c>
      <c r="C216" s="27">
        <f t="shared" si="43"/>
        <v>193.2</v>
      </c>
      <c r="D216" s="27">
        <f t="shared" si="44"/>
        <v>875420.25</v>
      </c>
      <c r="E216" s="27">
        <f t="shared" si="45"/>
        <v>386979.6</v>
      </c>
      <c r="F216" s="27">
        <f t="shared" si="46"/>
        <v>1262399.8500000001</v>
      </c>
      <c r="G216" s="27" t="s">
        <v>92</v>
      </c>
      <c r="H216" s="34">
        <f t="shared" si="47"/>
        <v>22.652476269087909</v>
      </c>
      <c r="I216">
        <f t="shared" si="48"/>
        <v>5572900</v>
      </c>
    </row>
    <row r="217" spans="1:9" ht="15.6" x14ac:dyDescent="0.3">
      <c r="A217" s="27">
        <v>120</v>
      </c>
      <c r="B217" s="27">
        <f t="shared" si="42"/>
        <v>114</v>
      </c>
      <c r="C217" s="27">
        <f t="shared" si="43"/>
        <v>201.6</v>
      </c>
      <c r="D217" s="27">
        <f t="shared" si="44"/>
        <v>913482</v>
      </c>
      <c r="E217" s="27">
        <f t="shared" si="45"/>
        <v>403804.8</v>
      </c>
      <c r="F217" s="27">
        <f t="shared" si="46"/>
        <v>1317286.8</v>
      </c>
      <c r="G217" s="27" t="s">
        <v>92</v>
      </c>
      <c r="H217" s="34">
        <f t="shared" si="47"/>
        <v>22.652476269087909</v>
      </c>
      <c r="I217">
        <f t="shared" si="48"/>
        <v>5815200</v>
      </c>
    </row>
    <row r="218" spans="1:9" ht="15.6" x14ac:dyDescent="0.3">
      <c r="A218" s="27">
        <v>5</v>
      </c>
      <c r="B218" s="27">
        <f>(A218*0.75)</f>
        <v>3.75</v>
      </c>
      <c r="C218" s="27">
        <f>(A218*1.57)</f>
        <v>7.8500000000000005</v>
      </c>
      <c r="D218" s="27">
        <f t="shared" si="44"/>
        <v>30048.75</v>
      </c>
      <c r="E218" s="27">
        <f t="shared" si="45"/>
        <v>15723.550000000001</v>
      </c>
      <c r="F218" s="27">
        <f t="shared" si="46"/>
        <v>45772.3</v>
      </c>
      <c r="G218" s="27" t="s">
        <v>93</v>
      </c>
      <c r="H218" s="34">
        <f t="shared" si="47"/>
        <v>18.890755262071814</v>
      </c>
      <c r="I218">
        <f t="shared" si="48"/>
        <v>242300</v>
      </c>
    </row>
    <row r="219" spans="1:9" ht="15.6" x14ac:dyDescent="0.3">
      <c r="A219" s="27">
        <v>10</v>
      </c>
      <c r="B219" s="27">
        <f t="shared" ref="B219:B241" si="49">(A219*0.75)</f>
        <v>7.5</v>
      </c>
      <c r="C219" s="27">
        <f t="shared" ref="C219:C241" si="50">(A219*1.57)</f>
        <v>15.700000000000001</v>
      </c>
      <c r="D219" s="27">
        <f t="shared" ref="D219:D242" si="51">(B219*8013)</f>
        <v>60097.5</v>
      </c>
      <c r="E219" s="27">
        <f t="shared" ref="E219:E242" si="52">(C219*2003)</f>
        <v>31447.100000000002</v>
      </c>
      <c r="F219" s="27">
        <f t="shared" ref="F219:F242" si="53">(D219+E219)</f>
        <v>91544.6</v>
      </c>
      <c r="G219" s="27" t="s">
        <v>93</v>
      </c>
      <c r="H219" s="34">
        <f t="shared" si="47"/>
        <v>18.890755262071814</v>
      </c>
      <c r="I219">
        <f t="shared" si="48"/>
        <v>484600</v>
      </c>
    </row>
    <row r="220" spans="1:9" ht="15.6" x14ac:dyDescent="0.3">
      <c r="A220" s="27">
        <v>15</v>
      </c>
      <c r="B220" s="27">
        <f t="shared" si="49"/>
        <v>11.25</v>
      </c>
      <c r="C220" s="27">
        <f t="shared" si="50"/>
        <v>23.55</v>
      </c>
      <c r="D220" s="27">
        <f t="shared" si="51"/>
        <v>90146.25</v>
      </c>
      <c r="E220" s="27">
        <f t="shared" si="52"/>
        <v>47170.65</v>
      </c>
      <c r="F220" s="27">
        <f t="shared" si="53"/>
        <v>137316.9</v>
      </c>
      <c r="G220" s="27" t="s">
        <v>93</v>
      </c>
      <c r="H220" s="34">
        <f t="shared" si="47"/>
        <v>18.890755262071814</v>
      </c>
      <c r="I220">
        <f t="shared" si="48"/>
        <v>726900</v>
      </c>
    </row>
    <row r="221" spans="1:9" ht="15.6" x14ac:dyDescent="0.3">
      <c r="A221" s="27">
        <v>20</v>
      </c>
      <c r="B221" s="27">
        <f t="shared" si="49"/>
        <v>15</v>
      </c>
      <c r="C221" s="27">
        <f t="shared" si="50"/>
        <v>31.400000000000002</v>
      </c>
      <c r="D221" s="27">
        <f t="shared" si="51"/>
        <v>120195</v>
      </c>
      <c r="E221" s="27">
        <f t="shared" si="52"/>
        <v>62894.200000000004</v>
      </c>
      <c r="F221" s="27">
        <f t="shared" si="53"/>
        <v>183089.2</v>
      </c>
      <c r="G221" s="27" t="s">
        <v>93</v>
      </c>
      <c r="H221" s="34">
        <f t="shared" si="47"/>
        <v>18.890755262071814</v>
      </c>
      <c r="I221">
        <f t="shared" si="48"/>
        <v>969200</v>
      </c>
    </row>
    <row r="222" spans="1:9" ht="15.6" x14ac:dyDescent="0.3">
      <c r="A222" s="27">
        <v>25</v>
      </c>
      <c r="B222" s="27">
        <f t="shared" si="49"/>
        <v>18.75</v>
      </c>
      <c r="C222" s="27">
        <f t="shared" si="50"/>
        <v>39.25</v>
      </c>
      <c r="D222" s="27">
        <f t="shared" si="51"/>
        <v>150243.75</v>
      </c>
      <c r="E222" s="27">
        <f t="shared" si="52"/>
        <v>78617.75</v>
      </c>
      <c r="F222" s="27">
        <f t="shared" si="53"/>
        <v>228861.5</v>
      </c>
      <c r="G222" s="27" t="s">
        <v>93</v>
      </c>
      <c r="H222" s="34">
        <f t="shared" si="47"/>
        <v>18.890755262071814</v>
      </c>
      <c r="I222">
        <f t="shared" si="48"/>
        <v>1211500</v>
      </c>
    </row>
    <row r="223" spans="1:9" ht="15.6" x14ac:dyDescent="0.3">
      <c r="A223" s="27">
        <v>30</v>
      </c>
      <c r="B223" s="27">
        <f t="shared" si="49"/>
        <v>22.5</v>
      </c>
      <c r="C223" s="27">
        <f t="shared" si="50"/>
        <v>47.1</v>
      </c>
      <c r="D223" s="27">
        <f t="shared" si="51"/>
        <v>180292.5</v>
      </c>
      <c r="E223" s="27">
        <f t="shared" si="52"/>
        <v>94341.3</v>
      </c>
      <c r="F223" s="27">
        <f t="shared" si="53"/>
        <v>274633.8</v>
      </c>
      <c r="G223" s="27" t="s">
        <v>93</v>
      </c>
      <c r="H223" s="34">
        <f t="shared" si="47"/>
        <v>18.890755262071814</v>
      </c>
      <c r="I223">
        <f t="shared" si="48"/>
        <v>1453800</v>
      </c>
    </row>
    <row r="224" spans="1:9" ht="15.6" x14ac:dyDescent="0.3">
      <c r="A224" s="27">
        <v>35</v>
      </c>
      <c r="B224" s="27">
        <f t="shared" si="49"/>
        <v>26.25</v>
      </c>
      <c r="C224" s="27">
        <f t="shared" si="50"/>
        <v>54.95</v>
      </c>
      <c r="D224" s="27">
        <f t="shared" si="51"/>
        <v>210341.25</v>
      </c>
      <c r="E224" s="27">
        <f t="shared" si="52"/>
        <v>110064.85</v>
      </c>
      <c r="F224" s="27">
        <f t="shared" si="53"/>
        <v>320406.09999999998</v>
      </c>
      <c r="G224" s="27" t="s">
        <v>93</v>
      </c>
      <c r="H224" s="34">
        <f t="shared" si="47"/>
        <v>18.89075526207181</v>
      </c>
      <c r="I224">
        <f t="shared" si="48"/>
        <v>1696100</v>
      </c>
    </row>
    <row r="225" spans="1:9" ht="15.6" x14ac:dyDescent="0.3">
      <c r="A225" s="27">
        <v>40</v>
      </c>
      <c r="B225" s="27">
        <f t="shared" si="49"/>
        <v>30</v>
      </c>
      <c r="C225" s="27">
        <f t="shared" si="50"/>
        <v>62.800000000000004</v>
      </c>
      <c r="D225" s="27">
        <f t="shared" si="51"/>
        <v>240390</v>
      </c>
      <c r="E225" s="27">
        <f t="shared" si="52"/>
        <v>125788.40000000001</v>
      </c>
      <c r="F225" s="27">
        <f t="shared" si="53"/>
        <v>366178.4</v>
      </c>
      <c r="G225" s="27" t="s">
        <v>93</v>
      </c>
      <c r="H225" s="34">
        <f t="shared" si="47"/>
        <v>18.890755262071814</v>
      </c>
      <c r="I225">
        <f t="shared" si="48"/>
        <v>1938400</v>
      </c>
    </row>
    <row r="226" spans="1:9" ht="15.6" x14ac:dyDescent="0.3">
      <c r="A226" s="27">
        <v>45</v>
      </c>
      <c r="B226" s="27">
        <f t="shared" si="49"/>
        <v>33.75</v>
      </c>
      <c r="C226" s="27">
        <f t="shared" si="50"/>
        <v>70.650000000000006</v>
      </c>
      <c r="D226" s="27">
        <f t="shared" si="51"/>
        <v>270438.75</v>
      </c>
      <c r="E226" s="27">
        <f t="shared" si="52"/>
        <v>141511.95000000001</v>
      </c>
      <c r="F226" s="27">
        <f t="shared" si="53"/>
        <v>411950.7</v>
      </c>
      <c r="G226" s="27" t="s">
        <v>93</v>
      </c>
      <c r="H226" s="34">
        <f t="shared" si="47"/>
        <v>18.890755262071814</v>
      </c>
      <c r="I226">
        <f t="shared" si="48"/>
        <v>2180700</v>
      </c>
    </row>
    <row r="227" spans="1:9" ht="15.6" x14ac:dyDescent="0.3">
      <c r="A227" s="27">
        <v>50</v>
      </c>
      <c r="B227" s="27">
        <f t="shared" si="49"/>
        <v>37.5</v>
      </c>
      <c r="C227" s="27">
        <f t="shared" si="50"/>
        <v>78.5</v>
      </c>
      <c r="D227" s="27">
        <f t="shared" si="51"/>
        <v>300487.5</v>
      </c>
      <c r="E227" s="27">
        <f t="shared" si="52"/>
        <v>157235.5</v>
      </c>
      <c r="F227" s="27">
        <f t="shared" si="53"/>
        <v>457723</v>
      </c>
      <c r="G227" s="27" t="s">
        <v>93</v>
      </c>
      <c r="H227" s="34">
        <f t="shared" si="47"/>
        <v>18.890755262071814</v>
      </c>
      <c r="I227">
        <f t="shared" si="48"/>
        <v>2423000</v>
      </c>
    </row>
    <row r="228" spans="1:9" ht="15.6" x14ac:dyDescent="0.3">
      <c r="A228" s="27">
        <v>55</v>
      </c>
      <c r="B228" s="27">
        <f t="shared" si="49"/>
        <v>41.25</v>
      </c>
      <c r="C228" s="27">
        <f t="shared" si="50"/>
        <v>86.350000000000009</v>
      </c>
      <c r="D228" s="27">
        <f t="shared" si="51"/>
        <v>330536.25</v>
      </c>
      <c r="E228" s="27">
        <f t="shared" si="52"/>
        <v>172959.05000000002</v>
      </c>
      <c r="F228" s="27">
        <f t="shared" si="53"/>
        <v>503495.30000000005</v>
      </c>
      <c r="G228" s="27" t="s">
        <v>93</v>
      </c>
      <c r="H228" s="34">
        <f t="shared" si="47"/>
        <v>18.890755262071814</v>
      </c>
      <c r="I228">
        <f t="shared" si="48"/>
        <v>2665300</v>
      </c>
    </row>
    <row r="229" spans="1:9" ht="15.6" x14ac:dyDescent="0.3">
      <c r="A229" s="27">
        <v>60</v>
      </c>
      <c r="B229" s="27">
        <f t="shared" si="49"/>
        <v>45</v>
      </c>
      <c r="C229" s="27">
        <f t="shared" si="50"/>
        <v>94.2</v>
      </c>
      <c r="D229" s="27">
        <f t="shared" si="51"/>
        <v>360585</v>
      </c>
      <c r="E229" s="27">
        <f t="shared" si="52"/>
        <v>188682.6</v>
      </c>
      <c r="F229" s="27">
        <f t="shared" si="53"/>
        <v>549267.6</v>
      </c>
      <c r="G229" s="27" t="s">
        <v>93</v>
      </c>
      <c r="H229" s="34">
        <f t="shared" si="47"/>
        <v>18.890755262071814</v>
      </c>
      <c r="I229">
        <f t="shared" si="48"/>
        <v>2907600</v>
      </c>
    </row>
    <row r="230" spans="1:9" ht="15.6" x14ac:dyDescent="0.3">
      <c r="A230" s="27">
        <v>65</v>
      </c>
      <c r="B230" s="27">
        <f t="shared" si="49"/>
        <v>48.75</v>
      </c>
      <c r="C230" s="27">
        <f t="shared" si="50"/>
        <v>102.05</v>
      </c>
      <c r="D230" s="27">
        <f t="shared" si="51"/>
        <v>390633.75</v>
      </c>
      <c r="E230" s="27">
        <f t="shared" si="52"/>
        <v>204406.15</v>
      </c>
      <c r="F230" s="27">
        <f t="shared" si="53"/>
        <v>595039.9</v>
      </c>
      <c r="G230" s="27" t="s">
        <v>93</v>
      </c>
      <c r="H230" s="34">
        <f t="shared" si="47"/>
        <v>18.890755262071814</v>
      </c>
      <c r="I230">
        <f t="shared" si="48"/>
        <v>3149900</v>
      </c>
    </row>
    <row r="231" spans="1:9" ht="15.6" x14ac:dyDescent="0.3">
      <c r="A231" s="27">
        <v>70</v>
      </c>
      <c r="B231" s="27">
        <f t="shared" si="49"/>
        <v>52.5</v>
      </c>
      <c r="C231" s="27">
        <f t="shared" si="50"/>
        <v>109.9</v>
      </c>
      <c r="D231" s="27">
        <f t="shared" si="51"/>
        <v>420682.5</v>
      </c>
      <c r="E231" s="27">
        <f t="shared" si="52"/>
        <v>220129.7</v>
      </c>
      <c r="F231" s="27">
        <f t="shared" si="53"/>
        <v>640812.19999999995</v>
      </c>
      <c r="G231" s="27" t="s">
        <v>93</v>
      </c>
      <c r="H231" s="34">
        <f t="shared" si="47"/>
        <v>18.89075526207181</v>
      </c>
      <c r="I231">
        <f t="shared" si="48"/>
        <v>3392200</v>
      </c>
    </row>
    <row r="232" spans="1:9" ht="15.6" x14ac:dyDescent="0.3">
      <c r="A232" s="27">
        <v>75</v>
      </c>
      <c r="B232" s="27">
        <f t="shared" si="49"/>
        <v>56.25</v>
      </c>
      <c r="C232" s="27">
        <f t="shared" si="50"/>
        <v>117.75</v>
      </c>
      <c r="D232" s="27">
        <f t="shared" si="51"/>
        <v>450731.25</v>
      </c>
      <c r="E232" s="27">
        <f t="shared" si="52"/>
        <v>235853.25</v>
      </c>
      <c r="F232" s="27">
        <f t="shared" si="53"/>
        <v>686584.5</v>
      </c>
      <c r="G232" s="27" t="s">
        <v>93</v>
      </c>
      <c r="H232" s="34">
        <f t="shared" si="47"/>
        <v>18.890755262071814</v>
      </c>
      <c r="I232">
        <f t="shared" si="48"/>
        <v>3634500</v>
      </c>
    </row>
    <row r="233" spans="1:9" ht="15.6" x14ac:dyDescent="0.3">
      <c r="A233" s="27">
        <v>80</v>
      </c>
      <c r="B233" s="27">
        <f t="shared" si="49"/>
        <v>60</v>
      </c>
      <c r="C233" s="27">
        <f t="shared" si="50"/>
        <v>125.60000000000001</v>
      </c>
      <c r="D233" s="27">
        <f t="shared" si="51"/>
        <v>480780</v>
      </c>
      <c r="E233" s="27">
        <f t="shared" si="52"/>
        <v>251576.80000000002</v>
      </c>
      <c r="F233" s="27">
        <f t="shared" si="53"/>
        <v>732356.8</v>
      </c>
      <c r="G233" s="27" t="s">
        <v>93</v>
      </c>
      <c r="H233" s="34">
        <f t="shared" si="47"/>
        <v>18.890755262071814</v>
      </c>
      <c r="I233">
        <f t="shared" si="48"/>
        <v>3876800</v>
      </c>
    </row>
    <row r="234" spans="1:9" ht="15.6" x14ac:dyDescent="0.3">
      <c r="A234" s="27">
        <v>85</v>
      </c>
      <c r="B234" s="27">
        <f t="shared" si="49"/>
        <v>63.75</v>
      </c>
      <c r="C234" s="27">
        <f t="shared" si="50"/>
        <v>133.45000000000002</v>
      </c>
      <c r="D234" s="27">
        <f t="shared" si="51"/>
        <v>510828.75</v>
      </c>
      <c r="E234" s="27">
        <f t="shared" si="52"/>
        <v>267300.35000000003</v>
      </c>
      <c r="F234" s="27">
        <f t="shared" si="53"/>
        <v>778129.10000000009</v>
      </c>
      <c r="G234" s="27" t="s">
        <v>93</v>
      </c>
      <c r="H234" s="34">
        <f t="shared" si="47"/>
        <v>18.890755262071814</v>
      </c>
      <c r="I234">
        <f t="shared" si="48"/>
        <v>4119100</v>
      </c>
    </row>
    <row r="235" spans="1:9" ht="15.6" x14ac:dyDescent="0.3">
      <c r="A235" s="27">
        <v>90</v>
      </c>
      <c r="B235" s="27">
        <f t="shared" si="49"/>
        <v>67.5</v>
      </c>
      <c r="C235" s="27">
        <f t="shared" si="50"/>
        <v>141.30000000000001</v>
      </c>
      <c r="D235" s="27">
        <f t="shared" si="51"/>
        <v>540877.5</v>
      </c>
      <c r="E235" s="27">
        <f t="shared" si="52"/>
        <v>283023.90000000002</v>
      </c>
      <c r="F235" s="27">
        <f t="shared" si="53"/>
        <v>823901.4</v>
      </c>
      <c r="G235" s="27" t="s">
        <v>93</v>
      </c>
      <c r="H235" s="34">
        <f t="shared" si="47"/>
        <v>18.890755262071814</v>
      </c>
      <c r="I235">
        <f t="shared" si="48"/>
        <v>4361400</v>
      </c>
    </row>
    <row r="236" spans="1:9" ht="15.6" x14ac:dyDescent="0.3">
      <c r="A236" s="27">
        <v>95</v>
      </c>
      <c r="B236" s="27">
        <f t="shared" si="49"/>
        <v>71.25</v>
      </c>
      <c r="C236" s="27">
        <f t="shared" si="50"/>
        <v>149.15</v>
      </c>
      <c r="D236" s="27">
        <f t="shared" si="51"/>
        <v>570926.25</v>
      </c>
      <c r="E236" s="27">
        <f t="shared" si="52"/>
        <v>298747.45</v>
      </c>
      <c r="F236" s="27">
        <f t="shared" si="53"/>
        <v>869673.7</v>
      </c>
      <c r="G236" s="27" t="s">
        <v>93</v>
      </c>
      <c r="H236" s="34">
        <f t="shared" si="47"/>
        <v>18.89075526207181</v>
      </c>
      <c r="I236">
        <f t="shared" si="48"/>
        <v>4603700</v>
      </c>
    </row>
    <row r="237" spans="1:9" ht="15.6" x14ac:dyDescent="0.3">
      <c r="A237" s="27">
        <v>100</v>
      </c>
      <c r="B237" s="27">
        <f t="shared" si="49"/>
        <v>75</v>
      </c>
      <c r="C237" s="27">
        <f t="shared" si="50"/>
        <v>157</v>
      </c>
      <c r="D237" s="27">
        <f t="shared" si="51"/>
        <v>600975</v>
      </c>
      <c r="E237" s="27">
        <f t="shared" si="52"/>
        <v>314471</v>
      </c>
      <c r="F237" s="27">
        <f t="shared" si="53"/>
        <v>915446</v>
      </c>
      <c r="G237" s="27" t="s">
        <v>93</v>
      </c>
      <c r="H237" s="34">
        <f t="shared" si="47"/>
        <v>18.890755262071814</v>
      </c>
      <c r="I237">
        <f t="shared" si="48"/>
        <v>4846000</v>
      </c>
    </row>
    <row r="238" spans="1:9" ht="15.6" x14ac:dyDescent="0.3">
      <c r="A238" s="27">
        <v>105</v>
      </c>
      <c r="B238" s="27">
        <f t="shared" si="49"/>
        <v>78.75</v>
      </c>
      <c r="C238" s="27">
        <f t="shared" si="50"/>
        <v>164.85</v>
      </c>
      <c r="D238" s="27">
        <f t="shared" si="51"/>
        <v>631023.75</v>
      </c>
      <c r="E238" s="27">
        <f t="shared" si="52"/>
        <v>330194.55</v>
      </c>
      <c r="F238" s="27">
        <f t="shared" si="53"/>
        <v>961218.3</v>
      </c>
      <c r="G238" s="27" t="s">
        <v>93</v>
      </c>
      <c r="H238" s="34">
        <f t="shared" si="47"/>
        <v>18.890755262071814</v>
      </c>
      <c r="I238">
        <f t="shared" si="48"/>
        <v>5088300</v>
      </c>
    </row>
    <row r="239" spans="1:9" ht="15.6" x14ac:dyDescent="0.3">
      <c r="A239" s="27">
        <v>110</v>
      </c>
      <c r="B239" s="27">
        <f t="shared" si="49"/>
        <v>82.5</v>
      </c>
      <c r="C239" s="27">
        <f t="shared" si="50"/>
        <v>172.70000000000002</v>
      </c>
      <c r="D239" s="27">
        <f t="shared" si="51"/>
        <v>661072.5</v>
      </c>
      <c r="E239" s="27">
        <f t="shared" si="52"/>
        <v>345918.10000000003</v>
      </c>
      <c r="F239" s="27">
        <f t="shared" si="53"/>
        <v>1006990.6000000001</v>
      </c>
      <c r="G239" s="27" t="s">
        <v>93</v>
      </c>
      <c r="H239" s="34">
        <f t="shared" si="47"/>
        <v>18.890755262071814</v>
      </c>
      <c r="I239">
        <f t="shared" si="48"/>
        <v>5330600</v>
      </c>
    </row>
    <row r="240" spans="1:9" ht="15.6" x14ac:dyDescent="0.3">
      <c r="A240" s="27">
        <v>115</v>
      </c>
      <c r="B240" s="27">
        <f t="shared" si="49"/>
        <v>86.25</v>
      </c>
      <c r="C240" s="27">
        <f t="shared" si="50"/>
        <v>180.55</v>
      </c>
      <c r="D240" s="27">
        <f t="shared" si="51"/>
        <v>691121.25</v>
      </c>
      <c r="E240" s="27">
        <f t="shared" si="52"/>
        <v>361641.65</v>
      </c>
      <c r="F240" s="27">
        <f t="shared" si="53"/>
        <v>1052762.8999999999</v>
      </c>
      <c r="G240" s="27" t="s">
        <v>93</v>
      </c>
      <c r="H240" s="34">
        <f t="shared" si="47"/>
        <v>18.89075526207181</v>
      </c>
      <c r="I240">
        <f t="shared" si="48"/>
        <v>5572900</v>
      </c>
    </row>
    <row r="241" spans="1:9" ht="15.6" x14ac:dyDescent="0.3">
      <c r="A241" s="27">
        <v>120</v>
      </c>
      <c r="B241" s="27">
        <f t="shared" si="49"/>
        <v>90</v>
      </c>
      <c r="C241" s="27">
        <f t="shared" si="50"/>
        <v>188.4</v>
      </c>
      <c r="D241" s="27">
        <f t="shared" si="51"/>
        <v>721170</v>
      </c>
      <c r="E241" s="27">
        <f t="shared" si="52"/>
        <v>377365.2</v>
      </c>
      <c r="F241" s="27">
        <f t="shared" si="53"/>
        <v>1098535.2</v>
      </c>
      <c r="G241" s="27" t="s">
        <v>93</v>
      </c>
      <c r="H241" s="34">
        <f t="shared" si="47"/>
        <v>18.890755262071814</v>
      </c>
      <c r="I241">
        <f t="shared" si="48"/>
        <v>5815200</v>
      </c>
    </row>
    <row r="242" spans="1:9" ht="15.6" x14ac:dyDescent="0.3">
      <c r="A242" s="27">
        <v>5</v>
      </c>
      <c r="B242" s="27">
        <f>(A242*0.72)</f>
        <v>3.5999999999999996</v>
      </c>
      <c r="C242" s="27">
        <f>(A242*1.68)</f>
        <v>8.4</v>
      </c>
      <c r="D242" s="27">
        <f t="shared" si="51"/>
        <v>28846.799999999996</v>
      </c>
      <c r="E242" s="27">
        <f t="shared" si="52"/>
        <v>16825.2</v>
      </c>
      <c r="F242" s="27">
        <f t="shared" si="53"/>
        <v>45672</v>
      </c>
      <c r="G242" s="27" t="s">
        <v>94</v>
      </c>
      <c r="H242" s="34">
        <f t="shared" si="47"/>
        <v>18.849360297152291</v>
      </c>
      <c r="I242">
        <f t="shared" si="48"/>
        <v>242300</v>
      </c>
    </row>
    <row r="243" spans="1:9" ht="15.6" x14ac:dyDescent="0.3">
      <c r="A243" s="27">
        <v>10</v>
      </c>
      <c r="B243" s="27">
        <f t="shared" ref="B243:B265" si="54">(A243*0.72)</f>
        <v>7.1999999999999993</v>
      </c>
      <c r="C243" s="27">
        <f t="shared" ref="C243:C265" si="55">(A243*1.68)</f>
        <v>16.8</v>
      </c>
      <c r="D243" s="27">
        <f t="shared" ref="D243:D266" si="56">(B243*8013)</f>
        <v>57693.599999999991</v>
      </c>
      <c r="E243" s="27">
        <f t="shared" ref="E243:E266" si="57">(C243*2003)</f>
        <v>33650.400000000001</v>
      </c>
      <c r="F243" s="27">
        <f t="shared" ref="F243:F266" si="58">(D243+E243)</f>
        <v>91344</v>
      </c>
      <c r="G243" s="27" t="s">
        <v>94</v>
      </c>
      <c r="H243" s="34">
        <f t="shared" si="47"/>
        <v>18.849360297152291</v>
      </c>
      <c r="I243">
        <f t="shared" si="48"/>
        <v>484600</v>
      </c>
    </row>
    <row r="244" spans="1:9" ht="15.6" x14ac:dyDescent="0.3">
      <c r="A244" s="27">
        <v>15</v>
      </c>
      <c r="B244" s="27">
        <f t="shared" si="54"/>
        <v>10.799999999999999</v>
      </c>
      <c r="C244" s="27">
        <f t="shared" si="55"/>
        <v>25.2</v>
      </c>
      <c r="D244" s="27">
        <f t="shared" si="56"/>
        <v>86540.4</v>
      </c>
      <c r="E244" s="27">
        <f t="shared" si="57"/>
        <v>50475.6</v>
      </c>
      <c r="F244" s="27">
        <f t="shared" si="58"/>
        <v>137016</v>
      </c>
      <c r="G244" s="27" t="s">
        <v>94</v>
      </c>
      <c r="H244" s="34">
        <f t="shared" si="47"/>
        <v>18.849360297152291</v>
      </c>
      <c r="I244">
        <f t="shared" si="48"/>
        <v>726900</v>
      </c>
    </row>
    <row r="245" spans="1:9" ht="15.6" x14ac:dyDescent="0.3">
      <c r="A245" s="27">
        <v>20</v>
      </c>
      <c r="B245" s="27">
        <f t="shared" si="54"/>
        <v>14.399999999999999</v>
      </c>
      <c r="C245" s="27">
        <f t="shared" si="55"/>
        <v>33.6</v>
      </c>
      <c r="D245" s="27">
        <f t="shared" si="56"/>
        <v>115387.19999999998</v>
      </c>
      <c r="E245" s="27">
        <f t="shared" si="57"/>
        <v>67300.800000000003</v>
      </c>
      <c r="F245" s="27">
        <f t="shared" si="58"/>
        <v>182688</v>
      </c>
      <c r="G245" s="27" t="s">
        <v>94</v>
      </c>
      <c r="H245" s="34">
        <f t="shared" si="47"/>
        <v>18.849360297152291</v>
      </c>
      <c r="I245">
        <f t="shared" si="48"/>
        <v>969200</v>
      </c>
    </row>
    <row r="246" spans="1:9" ht="15.6" x14ac:dyDescent="0.3">
      <c r="A246" s="27">
        <v>25</v>
      </c>
      <c r="B246" s="27">
        <f t="shared" si="54"/>
        <v>18</v>
      </c>
      <c r="C246" s="27">
        <f t="shared" si="55"/>
        <v>42</v>
      </c>
      <c r="D246" s="27">
        <f t="shared" si="56"/>
        <v>144234</v>
      </c>
      <c r="E246" s="27">
        <f t="shared" si="57"/>
        <v>84126</v>
      </c>
      <c r="F246" s="27">
        <f t="shared" si="58"/>
        <v>228360</v>
      </c>
      <c r="G246" s="27" t="s">
        <v>94</v>
      </c>
      <c r="H246" s="34">
        <f t="shared" si="47"/>
        <v>18.849360297152291</v>
      </c>
      <c r="I246">
        <f t="shared" si="48"/>
        <v>1211500</v>
      </c>
    </row>
    <row r="247" spans="1:9" ht="15.6" x14ac:dyDescent="0.3">
      <c r="A247" s="27">
        <v>30</v>
      </c>
      <c r="B247" s="27">
        <f t="shared" si="54"/>
        <v>21.599999999999998</v>
      </c>
      <c r="C247" s="27">
        <f t="shared" si="55"/>
        <v>50.4</v>
      </c>
      <c r="D247" s="27">
        <f t="shared" si="56"/>
        <v>173080.8</v>
      </c>
      <c r="E247" s="27">
        <f t="shared" si="57"/>
        <v>100951.2</v>
      </c>
      <c r="F247" s="27">
        <f t="shared" si="58"/>
        <v>274032</v>
      </c>
      <c r="G247" s="27" t="s">
        <v>94</v>
      </c>
      <c r="H247" s="34">
        <f t="shared" si="47"/>
        <v>18.849360297152291</v>
      </c>
      <c r="I247">
        <f t="shared" si="48"/>
        <v>1453800</v>
      </c>
    </row>
    <row r="248" spans="1:9" ht="15.6" x14ac:dyDescent="0.3">
      <c r="A248" s="27">
        <v>35</v>
      </c>
      <c r="B248" s="27">
        <f t="shared" si="54"/>
        <v>25.2</v>
      </c>
      <c r="C248" s="27">
        <f t="shared" si="55"/>
        <v>58.8</v>
      </c>
      <c r="D248" s="27">
        <f t="shared" si="56"/>
        <v>201927.6</v>
      </c>
      <c r="E248" s="27">
        <f t="shared" si="57"/>
        <v>117776.4</v>
      </c>
      <c r="F248" s="27">
        <f t="shared" si="58"/>
        <v>319704</v>
      </c>
      <c r="G248" s="27" t="s">
        <v>94</v>
      </c>
      <c r="H248" s="34">
        <f t="shared" si="47"/>
        <v>18.849360297152291</v>
      </c>
      <c r="I248">
        <f t="shared" si="48"/>
        <v>1696100</v>
      </c>
    </row>
    <row r="249" spans="1:9" ht="15.6" x14ac:dyDescent="0.3">
      <c r="A249" s="27">
        <v>40</v>
      </c>
      <c r="B249" s="27">
        <f t="shared" si="54"/>
        <v>28.799999999999997</v>
      </c>
      <c r="C249" s="27">
        <f t="shared" si="55"/>
        <v>67.2</v>
      </c>
      <c r="D249" s="27">
        <f t="shared" si="56"/>
        <v>230774.39999999997</v>
      </c>
      <c r="E249" s="27">
        <f t="shared" si="57"/>
        <v>134601.60000000001</v>
      </c>
      <c r="F249" s="27">
        <f t="shared" si="58"/>
        <v>365376</v>
      </c>
      <c r="G249" s="27" t="s">
        <v>94</v>
      </c>
      <c r="H249" s="34">
        <f t="shared" si="47"/>
        <v>18.849360297152291</v>
      </c>
      <c r="I249">
        <f t="shared" si="48"/>
        <v>1938400</v>
      </c>
    </row>
    <row r="250" spans="1:9" ht="15.6" x14ac:dyDescent="0.3">
      <c r="A250" s="27">
        <v>45</v>
      </c>
      <c r="B250" s="27">
        <f t="shared" si="54"/>
        <v>32.4</v>
      </c>
      <c r="C250" s="27">
        <f t="shared" si="55"/>
        <v>75.599999999999994</v>
      </c>
      <c r="D250" s="27">
        <f t="shared" si="56"/>
        <v>259621.19999999998</v>
      </c>
      <c r="E250" s="27">
        <f t="shared" si="57"/>
        <v>151426.79999999999</v>
      </c>
      <c r="F250" s="27">
        <f t="shared" si="58"/>
        <v>411048</v>
      </c>
      <c r="G250" s="27" t="s">
        <v>94</v>
      </c>
      <c r="H250" s="34">
        <f t="shared" si="47"/>
        <v>18.849360297152291</v>
      </c>
      <c r="I250">
        <f t="shared" si="48"/>
        <v>2180700</v>
      </c>
    </row>
    <row r="251" spans="1:9" ht="15.6" x14ac:dyDescent="0.3">
      <c r="A251" s="27">
        <v>50</v>
      </c>
      <c r="B251" s="27">
        <f t="shared" si="54"/>
        <v>36</v>
      </c>
      <c r="C251" s="27">
        <f t="shared" si="55"/>
        <v>84</v>
      </c>
      <c r="D251" s="27">
        <f t="shared" si="56"/>
        <v>288468</v>
      </c>
      <c r="E251" s="27">
        <f t="shared" si="57"/>
        <v>168252</v>
      </c>
      <c r="F251" s="27">
        <f t="shared" si="58"/>
        <v>456720</v>
      </c>
      <c r="G251" s="27" t="s">
        <v>94</v>
      </c>
      <c r="H251" s="34">
        <f t="shared" si="47"/>
        <v>18.849360297152291</v>
      </c>
      <c r="I251">
        <f t="shared" si="48"/>
        <v>2423000</v>
      </c>
    </row>
    <row r="252" spans="1:9" ht="15.6" x14ac:dyDescent="0.3">
      <c r="A252" s="27">
        <v>55</v>
      </c>
      <c r="B252" s="27">
        <f t="shared" si="54"/>
        <v>39.6</v>
      </c>
      <c r="C252" s="27">
        <f t="shared" si="55"/>
        <v>92.399999999999991</v>
      </c>
      <c r="D252" s="27">
        <f t="shared" si="56"/>
        <v>317314.8</v>
      </c>
      <c r="E252" s="27">
        <f t="shared" si="57"/>
        <v>185077.19999999998</v>
      </c>
      <c r="F252" s="27">
        <f t="shared" si="58"/>
        <v>502392</v>
      </c>
      <c r="G252" s="27" t="s">
        <v>94</v>
      </c>
      <c r="H252" s="34">
        <f t="shared" si="47"/>
        <v>18.849360297152291</v>
      </c>
      <c r="I252">
        <f t="shared" si="48"/>
        <v>2665300</v>
      </c>
    </row>
    <row r="253" spans="1:9" ht="15.6" x14ac:dyDescent="0.3">
      <c r="A253" s="27">
        <v>60</v>
      </c>
      <c r="B253" s="27">
        <f t="shared" si="54"/>
        <v>43.199999999999996</v>
      </c>
      <c r="C253" s="27">
        <f t="shared" si="55"/>
        <v>100.8</v>
      </c>
      <c r="D253" s="27">
        <f t="shared" si="56"/>
        <v>346161.6</v>
      </c>
      <c r="E253" s="27">
        <f t="shared" si="57"/>
        <v>201902.4</v>
      </c>
      <c r="F253" s="27">
        <f t="shared" si="58"/>
        <v>548064</v>
      </c>
      <c r="G253" s="27" t="s">
        <v>94</v>
      </c>
      <c r="H253" s="34">
        <f t="shared" si="47"/>
        <v>18.849360297152291</v>
      </c>
      <c r="I253">
        <f t="shared" si="48"/>
        <v>2907600</v>
      </c>
    </row>
    <row r="254" spans="1:9" ht="15.6" x14ac:dyDescent="0.3">
      <c r="A254" s="27">
        <v>65</v>
      </c>
      <c r="B254" s="27">
        <f t="shared" si="54"/>
        <v>46.8</v>
      </c>
      <c r="C254" s="27">
        <f t="shared" si="55"/>
        <v>109.2</v>
      </c>
      <c r="D254" s="27">
        <f t="shared" si="56"/>
        <v>375008.39999999997</v>
      </c>
      <c r="E254" s="27">
        <f t="shared" si="57"/>
        <v>218727.6</v>
      </c>
      <c r="F254" s="27">
        <f t="shared" si="58"/>
        <v>593736</v>
      </c>
      <c r="G254" s="27" t="s">
        <v>94</v>
      </c>
      <c r="H254" s="34">
        <f t="shared" si="47"/>
        <v>18.849360297152291</v>
      </c>
      <c r="I254">
        <f t="shared" si="48"/>
        <v>3149900</v>
      </c>
    </row>
    <row r="255" spans="1:9" ht="15.6" x14ac:dyDescent="0.3">
      <c r="A255" s="27">
        <v>70</v>
      </c>
      <c r="B255" s="27">
        <f t="shared" si="54"/>
        <v>50.4</v>
      </c>
      <c r="C255" s="27">
        <f t="shared" si="55"/>
        <v>117.6</v>
      </c>
      <c r="D255" s="27">
        <f t="shared" si="56"/>
        <v>403855.2</v>
      </c>
      <c r="E255" s="27">
        <f t="shared" si="57"/>
        <v>235552.8</v>
      </c>
      <c r="F255" s="27">
        <f t="shared" si="58"/>
        <v>639408</v>
      </c>
      <c r="G255" s="27" t="s">
        <v>94</v>
      </c>
      <c r="H255" s="34">
        <f t="shared" si="47"/>
        <v>18.849360297152291</v>
      </c>
      <c r="I255">
        <f t="shared" si="48"/>
        <v>3392200</v>
      </c>
    </row>
    <row r="256" spans="1:9" ht="15.6" x14ac:dyDescent="0.3">
      <c r="A256" s="27">
        <v>75</v>
      </c>
      <c r="B256" s="27">
        <f t="shared" si="54"/>
        <v>54</v>
      </c>
      <c r="C256" s="27">
        <f t="shared" si="55"/>
        <v>126</v>
      </c>
      <c r="D256" s="27">
        <f t="shared" si="56"/>
        <v>432702</v>
      </c>
      <c r="E256" s="27">
        <f t="shared" si="57"/>
        <v>252378</v>
      </c>
      <c r="F256" s="27">
        <f t="shared" si="58"/>
        <v>685080</v>
      </c>
      <c r="G256" s="27" t="s">
        <v>94</v>
      </c>
      <c r="H256" s="34">
        <f t="shared" si="47"/>
        <v>18.849360297152291</v>
      </c>
      <c r="I256">
        <f t="shared" si="48"/>
        <v>3634500</v>
      </c>
    </row>
    <row r="257" spans="1:9" ht="15.6" x14ac:dyDescent="0.3">
      <c r="A257" s="27">
        <v>80</v>
      </c>
      <c r="B257" s="27">
        <f t="shared" si="54"/>
        <v>57.599999999999994</v>
      </c>
      <c r="C257" s="27">
        <f t="shared" si="55"/>
        <v>134.4</v>
      </c>
      <c r="D257" s="27">
        <f t="shared" si="56"/>
        <v>461548.79999999993</v>
      </c>
      <c r="E257" s="27">
        <f t="shared" si="57"/>
        <v>269203.20000000001</v>
      </c>
      <c r="F257" s="27">
        <f t="shared" si="58"/>
        <v>730752</v>
      </c>
      <c r="G257" s="27" t="s">
        <v>94</v>
      </c>
      <c r="H257" s="34">
        <f t="shared" si="47"/>
        <v>18.849360297152291</v>
      </c>
      <c r="I257">
        <f t="shared" si="48"/>
        <v>3876800</v>
      </c>
    </row>
    <row r="258" spans="1:9" ht="15.6" x14ac:dyDescent="0.3">
      <c r="A258" s="27">
        <v>85</v>
      </c>
      <c r="B258" s="27">
        <f t="shared" si="54"/>
        <v>61.199999999999996</v>
      </c>
      <c r="C258" s="27">
        <f t="shared" si="55"/>
        <v>142.79999999999998</v>
      </c>
      <c r="D258" s="27">
        <f t="shared" si="56"/>
        <v>490395.6</v>
      </c>
      <c r="E258" s="27">
        <f t="shared" si="57"/>
        <v>286028.39999999997</v>
      </c>
      <c r="F258" s="27">
        <f t="shared" si="58"/>
        <v>776424</v>
      </c>
      <c r="G258" s="27" t="s">
        <v>94</v>
      </c>
      <c r="H258" s="34">
        <f t="shared" si="47"/>
        <v>18.849360297152291</v>
      </c>
      <c r="I258">
        <f t="shared" si="48"/>
        <v>4119100</v>
      </c>
    </row>
    <row r="259" spans="1:9" ht="15.6" x14ac:dyDescent="0.3">
      <c r="A259" s="27">
        <v>90</v>
      </c>
      <c r="B259" s="27">
        <f t="shared" si="54"/>
        <v>64.8</v>
      </c>
      <c r="C259" s="27">
        <f t="shared" si="55"/>
        <v>151.19999999999999</v>
      </c>
      <c r="D259" s="27">
        <f t="shared" si="56"/>
        <v>519242.39999999997</v>
      </c>
      <c r="E259" s="27">
        <f t="shared" si="57"/>
        <v>302853.59999999998</v>
      </c>
      <c r="F259" s="27">
        <f t="shared" si="58"/>
        <v>822096</v>
      </c>
      <c r="G259" s="27" t="s">
        <v>94</v>
      </c>
      <c r="H259" s="34">
        <f t="shared" ref="H259:H322" si="59">(F259/I259)*100</f>
        <v>18.849360297152291</v>
      </c>
      <c r="I259">
        <f t="shared" ref="I259:I322" si="60">(48460*A259)</f>
        <v>4361400</v>
      </c>
    </row>
    <row r="260" spans="1:9" ht="15.6" x14ac:dyDescent="0.3">
      <c r="A260" s="27">
        <v>95</v>
      </c>
      <c r="B260" s="27">
        <f t="shared" si="54"/>
        <v>68.399999999999991</v>
      </c>
      <c r="C260" s="27">
        <f t="shared" si="55"/>
        <v>159.6</v>
      </c>
      <c r="D260" s="27">
        <f t="shared" si="56"/>
        <v>548089.19999999995</v>
      </c>
      <c r="E260" s="27">
        <f t="shared" si="57"/>
        <v>319678.8</v>
      </c>
      <c r="F260" s="27">
        <f t="shared" si="58"/>
        <v>867768</v>
      </c>
      <c r="G260" s="27" t="s">
        <v>94</v>
      </c>
      <c r="H260" s="34">
        <f t="shared" si="59"/>
        <v>18.849360297152291</v>
      </c>
      <c r="I260">
        <f t="shared" si="60"/>
        <v>4603700</v>
      </c>
    </row>
    <row r="261" spans="1:9" ht="15.6" x14ac:dyDescent="0.3">
      <c r="A261" s="27">
        <v>100</v>
      </c>
      <c r="B261" s="27">
        <f t="shared" si="54"/>
        <v>72</v>
      </c>
      <c r="C261" s="27">
        <f t="shared" si="55"/>
        <v>168</v>
      </c>
      <c r="D261" s="27">
        <f t="shared" si="56"/>
        <v>576936</v>
      </c>
      <c r="E261" s="27">
        <f t="shared" si="57"/>
        <v>336504</v>
      </c>
      <c r="F261" s="27">
        <f t="shared" si="58"/>
        <v>913440</v>
      </c>
      <c r="G261" s="27" t="s">
        <v>94</v>
      </c>
      <c r="H261" s="34">
        <f t="shared" si="59"/>
        <v>18.849360297152291</v>
      </c>
      <c r="I261">
        <f t="shared" si="60"/>
        <v>4846000</v>
      </c>
    </row>
    <row r="262" spans="1:9" ht="15.6" x14ac:dyDescent="0.3">
      <c r="A262" s="27">
        <v>105</v>
      </c>
      <c r="B262" s="27">
        <f t="shared" si="54"/>
        <v>75.599999999999994</v>
      </c>
      <c r="C262" s="27">
        <f t="shared" si="55"/>
        <v>176.4</v>
      </c>
      <c r="D262" s="27">
        <f t="shared" si="56"/>
        <v>605782.79999999993</v>
      </c>
      <c r="E262" s="27">
        <f t="shared" si="57"/>
        <v>353329.2</v>
      </c>
      <c r="F262" s="27">
        <f t="shared" si="58"/>
        <v>959112</v>
      </c>
      <c r="G262" s="27" t="s">
        <v>94</v>
      </c>
      <c r="H262" s="34">
        <f t="shared" si="59"/>
        <v>18.849360297152291</v>
      </c>
      <c r="I262">
        <f t="shared" si="60"/>
        <v>5088300</v>
      </c>
    </row>
    <row r="263" spans="1:9" ht="15.6" x14ac:dyDescent="0.3">
      <c r="A263" s="27">
        <v>110</v>
      </c>
      <c r="B263" s="27">
        <f t="shared" si="54"/>
        <v>79.2</v>
      </c>
      <c r="C263" s="27">
        <f t="shared" si="55"/>
        <v>184.79999999999998</v>
      </c>
      <c r="D263" s="27">
        <f t="shared" si="56"/>
        <v>634629.6</v>
      </c>
      <c r="E263" s="27">
        <f t="shared" si="57"/>
        <v>370154.39999999997</v>
      </c>
      <c r="F263" s="27">
        <f t="shared" si="58"/>
        <v>1004784</v>
      </c>
      <c r="G263" s="27" t="s">
        <v>94</v>
      </c>
      <c r="H263" s="34">
        <f t="shared" si="59"/>
        <v>18.849360297152291</v>
      </c>
      <c r="I263">
        <f t="shared" si="60"/>
        <v>5330600</v>
      </c>
    </row>
    <row r="264" spans="1:9" ht="15.6" x14ac:dyDescent="0.3">
      <c r="A264" s="27">
        <v>115</v>
      </c>
      <c r="B264" s="27">
        <f t="shared" si="54"/>
        <v>82.8</v>
      </c>
      <c r="C264" s="27">
        <f t="shared" si="55"/>
        <v>193.2</v>
      </c>
      <c r="D264" s="27">
        <f t="shared" si="56"/>
        <v>663476.4</v>
      </c>
      <c r="E264" s="27">
        <f t="shared" si="57"/>
        <v>386979.6</v>
      </c>
      <c r="F264" s="27">
        <f t="shared" si="58"/>
        <v>1050456</v>
      </c>
      <c r="G264" s="27" t="s">
        <v>94</v>
      </c>
      <c r="H264" s="34">
        <f t="shared" si="59"/>
        <v>18.849360297152291</v>
      </c>
      <c r="I264">
        <f t="shared" si="60"/>
        <v>5572900</v>
      </c>
    </row>
    <row r="265" spans="1:9" ht="15.6" x14ac:dyDescent="0.3">
      <c r="A265" s="27">
        <v>120</v>
      </c>
      <c r="B265" s="27">
        <f t="shared" si="54"/>
        <v>86.399999999999991</v>
      </c>
      <c r="C265" s="27">
        <f t="shared" si="55"/>
        <v>201.6</v>
      </c>
      <c r="D265" s="27">
        <f t="shared" si="56"/>
        <v>692323.2</v>
      </c>
      <c r="E265" s="27">
        <f t="shared" si="57"/>
        <v>403804.8</v>
      </c>
      <c r="F265" s="27">
        <f t="shared" si="58"/>
        <v>1096128</v>
      </c>
      <c r="G265" s="27" t="s">
        <v>94</v>
      </c>
      <c r="H265" s="34">
        <f t="shared" si="59"/>
        <v>18.849360297152291</v>
      </c>
      <c r="I265">
        <f t="shared" si="60"/>
        <v>5815200</v>
      </c>
    </row>
    <row r="266" spans="1:9" ht="15.6" x14ac:dyDescent="0.3">
      <c r="A266" s="27">
        <v>5</v>
      </c>
      <c r="B266" s="27">
        <f>(A266*0.72)</f>
        <v>3.5999999999999996</v>
      </c>
      <c r="C266" s="27">
        <f>(A266*1.37)</f>
        <v>6.8500000000000005</v>
      </c>
      <c r="D266" s="27">
        <f t="shared" si="56"/>
        <v>28846.799999999996</v>
      </c>
      <c r="E266" s="27">
        <f t="shared" si="57"/>
        <v>13720.550000000001</v>
      </c>
      <c r="F266" s="27">
        <f t="shared" si="58"/>
        <v>42567.35</v>
      </c>
      <c r="G266" s="27" t="s">
        <v>95</v>
      </c>
      <c r="H266" s="34">
        <f t="shared" si="59"/>
        <v>17.568035493190258</v>
      </c>
      <c r="I266">
        <f t="shared" si="60"/>
        <v>242300</v>
      </c>
    </row>
    <row r="267" spans="1:9" ht="15.6" x14ac:dyDescent="0.3">
      <c r="A267" s="27">
        <v>10</v>
      </c>
      <c r="B267" s="27">
        <f t="shared" ref="B267:B289" si="61">(A267*0.72)</f>
        <v>7.1999999999999993</v>
      </c>
      <c r="C267" s="27">
        <f t="shared" ref="C267:C289" si="62">(A267*1.37)</f>
        <v>13.700000000000001</v>
      </c>
      <c r="D267" s="27">
        <f t="shared" ref="D267:D290" si="63">(B267*8013)</f>
        <v>57693.599999999991</v>
      </c>
      <c r="E267" s="27">
        <f t="shared" ref="E267:E290" si="64">(C267*2003)</f>
        <v>27441.100000000002</v>
      </c>
      <c r="F267" s="27">
        <f t="shared" ref="F267:F290" si="65">(D267+E267)</f>
        <v>85134.7</v>
      </c>
      <c r="G267" s="27" t="s">
        <v>95</v>
      </c>
      <c r="H267" s="34">
        <f t="shared" si="59"/>
        <v>17.568035493190258</v>
      </c>
      <c r="I267">
        <f t="shared" si="60"/>
        <v>484600</v>
      </c>
    </row>
    <row r="268" spans="1:9" ht="15.6" x14ac:dyDescent="0.3">
      <c r="A268" s="27">
        <v>15</v>
      </c>
      <c r="B268" s="27">
        <f t="shared" si="61"/>
        <v>10.799999999999999</v>
      </c>
      <c r="C268" s="27">
        <f t="shared" si="62"/>
        <v>20.55</v>
      </c>
      <c r="D268" s="27">
        <f t="shared" si="63"/>
        <v>86540.4</v>
      </c>
      <c r="E268" s="27">
        <f t="shared" si="64"/>
        <v>41161.65</v>
      </c>
      <c r="F268" s="27">
        <f t="shared" si="65"/>
        <v>127702.04999999999</v>
      </c>
      <c r="G268" s="27" t="s">
        <v>95</v>
      </c>
      <c r="H268" s="34">
        <f t="shared" si="59"/>
        <v>17.568035493190258</v>
      </c>
      <c r="I268">
        <f t="shared" si="60"/>
        <v>726900</v>
      </c>
    </row>
    <row r="269" spans="1:9" ht="15.6" x14ac:dyDescent="0.3">
      <c r="A269" s="27">
        <v>20</v>
      </c>
      <c r="B269" s="27">
        <f t="shared" si="61"/>
        <v>14.399999999999999</v>
      </c>
      <c r="C269" s="27">
        <f t="shared" si="62"/>
        <v>27.400000000000002</v>
      </c>
      <c r="D269" s="27">
        <f t="shared" si="63"/>
        <v>115387.19999999998</v>
      </c>
      <c r="E269" s="27">
        <f t="shared" si="64"/>
        <v>54882.200000000004</v>
      </c>
      <c r="F269" s="27">
        <f t="shared" si="65"/>
        <v>170269.4</v>
      </c>
      <c r="G269" s="27" t="s">
        <v>95</v>
      </c>
      <c r="H269" s="34">
        <f t="shared" si="59"/>
        <v>17.568035493190258</v>
      </c>
      <c r="I269">
        <f t="shared" si="60"/>
        <v>969200</v>
      </c>
    </row>
    <row r="270" spans="1:9" ht="15.6" x14ac:dyDescent="0.3">
      <c r="A270" s="27">
        <v>25</v>
      </c>
      <c r="B270" s="27">
        <f t="shared" si="61"/>
        <v>18</v>
      </c>
      <c r="C270" s="27">
        <f t="shared" si="62"/>
        <v>34.25</v>
      </c>
      <c r="D270" s="27">
        <f t="shared" si="63"/>
        <v>144234</v>
      </c>
      <c r="E270" s="27">
        <f t="shared" si="64"/>
        <v>68602.75</v>
      </c>
      <c r="F270" s="27">
        <f t="shared" si="65"/>
        <v>212836.75</v>
      </c>
      <c r="G270" s="27" t="s">
        <v>95</v>
      </c>
      <c r="H270" s="34">
        <f t="shared" si="59"/>
        <v>17.568035493190258</v>
      </c>
      <c r="I270">
        <f t="shared" si="60"/>
        <v>1211500</v>
      </c>
    </row>
    <row r="271" spans="1:9" ht="15.6" x14ac:dyDescent="0.3">
      <c r="A271" s="27">
        <v>30</v>
      </c>
      <c r="B271" s="27">
        <f t="shared" si="61"/>
        <v>21.599999999999998</v>
      </c>
      <c r="C271" s="27">
        <f t="shared" si="62"/>
        <v>41.1</v>
      </c>
      <c r="D271" s="27">
        <f t="shared" si="63"/>
        <v>173080.8</v>
      </c>
      <c r="E271" s="27">
        <f t="shared" si="64"/>
        <v>82323.3</v>
      </c>
      <c r="F271" s="27">
        <f t="shared" si="65"/>
        <v>255404.09999999998</v>
      </c>
      <c r="G271" s="27" t="s">
        <v>95</v>
      </c>
      <c r="H271" s="34">
        <f t="shared" si="59"/>
        <v>17.568035493190258</v>
      </c>
      <c r="I271">
        <f t="shared" si="60"/>
        <v>1453800</v>
      </c>
    </row>
    <row r="272" spans="1:9" ht="15.6" x14ac:dyDescent="0.3">
      <c r="A272" s="27">
        <v>35</v>
      </c>
      <c r="B272" s="27">
        <f t="shared" si="61"/>
        <v>25.2</v>
      </c>
      <c r="C272" s="27">
        <f t="shared" si="62"/>
        <v>47.95</v>
      </c>
      <c r="D272" s="27">
        <f t="shared" si="63"/>
        <v>201927.6</v>
      </c>
      <c r="E272" s="27">
        <f t="shared" si="64"/>
        <v>96043.85</v>
      </c>
      <c r="F272" s="27">
        <f t="shared" si="65"/>
        <v>297971.45</v>
      </c>
      <c r="G272" s="27" t="s">
        <v>95</v>
      </c>
      <c r="H272" s="34">
        <f t="shared" si="59"/>
        <v>17.568035493190258</v>
      </c>
      <c r="I272">
        <f t="shared" si="60"/>
        <v>1696100</v>
      </c>
    </row>
    <row r="273" spans="1:9" ht="15.6" x14ac:dyDescent="0.3">
      <c r="A273" s="27">
        <v>40</v>
      </c>
      <c r="B273" s="27">
        <f t="shared" si="61"/>
        <v>28.799999999999997</v>
      </c>
      <c r="C273" s="27">
        <f t="shared" si="62"/>
        <v>54.800000000000004</v>
      </c>
      <c r="D273" s="27">
        <f t="shared" si="63"/>
        <v>230774.39999999997</v>
      </c>
      <c r="E273" s="27">
        <f t="shared" si="64"/>
        <v>109764.40000000001</v>
      </c>
      <c r="F273" s="27">
        <f t="shared" si="65"/>
        <v>340538.8</v>
      </c>
      <c r="G273" s="27" t="s">
        <v>95</v>
      </c>
      <c r="H273" s="34">
        <f t="shared" si="59"/>
        <v>17.568035493190258</v>
      </c>
      <c r="I273">
        <f t="shared" si="60"/>
        <v>1938400</v>
      </c>
    </row>
    <row r="274" spans="1:9" ht="15.6" x14ac:dyDescent="0.3">
      <c r="A274" s="27">
        <v>45</v>
      </c>
      <c r="B274" s="27">
        <f t="shared" si="61"/>
        <v>32.4</v>
      </c>
      <c r="C274" s="27">
        <f t="shared" si="62"/>
        <v>61.650000000000006</v>
      </c>
      <c r="D274" s="27">
        <f t="shared" si="63"/>
        <v>259621.19999999998</v>
      </c>
      <c r="E274" s="27">
        <f t="shared" si="64"/>
        <v>123484.95000000001</v>
      </c>
      <c r="F274" s="27">
        <f t="shared" si="65"/>
        <v>383106.15</v>
      </c>
      <c r="G274" s="27" t="s">
        <v>95</v>
      </c>
      <c r="H274" s="34">
        <f t="shared" si="59"/>
        <v>17.568035493190262</v>
      </c>
      <c r="I274">
        <f t="shared" si="60"/>
        <v>2180700</v>
      </c>
    </row>
    <row r="275" spans="1:9" ht="15.6" x14ac:dyDescent="0.3">
      <c r="A275" s="27">
        <v>50</v>
      </c>
      <c r="B275" s="27">
        <f t="shared" si="61"/>
        <v>36</v>
      </c>
      <c r="C275" s="27">
        <f t="shared" si="62"/>
        <v>68.5</v>
      </c>
      <c r="D275" s="27">
        <f t="shared" si="63"/>
        <v>288468</v>
      </c>
      <c r="E275" s="27">
        <f t="shared" si="64"/>
        <v>137205.5</v>
      </c>
      <c r="F275" s="27">
        <f t="shared" si="65"/>
        <v>425673.5</v>
      </c>
      <c r="G275" s="27" t="s">
        <v>95</v>
      </c>
      <c r="H275" s="34">
        <f t="shared" si="59"/>
        <v>17.568035493190258</v>
      </c>
      <c r="I275">
        <f t="shared" si="60"/>
        <v>2423000</v>
      </c>
    </row>
    <row r="276" spans="1:9" ht="15.6" x14ac:dyDescent="0.3">
      <c r="A276" s="27">
        <v>55</v>
      </c>
      <c r="B276" s="27">
        <f t="shared" si="61"/>
        <v>39.6</v>
      </c>
      <c r="C276" s="27">
        <f t="shared" si="62"/>
        <v>75.350000000000009</v>
      </c>
      <c r="D276" s="27">
        <f t="shared" si="63"/>
        <v>317314.8</v>
      </c>
      <c r="E276" s="27">
        <f t="shared" si="64"/>
        <v>150926.05000000002</v>
      </c>
      <c r="F276" s="27">
        <f t="shared" si="65"/>
        <v>468240.85</v>
      </c>
      <c r="G276" s="27" t="s">
        <v>95</v>
      </c>
      <c r="H276" s="34">
        <f t="shared" si="59"/>
        <v>17.568035493190258</v>
      </c>
      <c r="I276">
        <f t="shared" si="60"/>
        <v>2665300</v>
      </c>
    </row>
    <row r="277" spans="1:9" ht="15.6" x14ac:dyDescent="0.3">
      <c r="A277" s="27">
        <v>60</v>
      </c>
      <c r="B277" s="27">
        <f t="shared" si="61"/>
        <v>43.199999999999996</v>
      </c>
      <c r="C277" s="27">
        <f t="shared" si="62"/>
        <v>82.2</v>
      </c>
      <c r="D277" s="27">
        <f t="shared" si="63"/>
        <v>346161.6</v>
      </c>
      <c r="E277" s="27">
        <f t="shared" si="64"/>
        <v>164646.6</v>
      </c>
      <c r="F277" s="27">
        <f t="shared" si="65"/>
        <v>510808.19999999995</v>
      </c>
      <c r="G277" s="27" t="s">
        <v>95</v>
      </c>
      <c r="H277" s="34">
        <f t="shared" si="59"/>
        <v>17.568035493190258</v>
      </c>
      <c r="I277">
        <f t="shared" si="60"/>
        <v>2907600</v>
      </c>
    </row>
    <row r="278" spans="1:9" ht="15.6" x14ac:dyDescent="0.3">
      <c r="A278" s="27">
        <v>65</v>
      </c>
      <c r="B278" s="27">
        <f t="shared" si="61"/>
        <v>46.8</v>
      </c>
      <c r="C278" s="27">
        <f t="shared" si="62"/>
        <v>89.050000000000011</v>
      </c>
      <c r="D278" s="27">
        <f t="shared" si="63"/>
        <v>375008.39999999997</v>
      </c>
      <c r="E278" s="27">
        <f t="shared" si="64"/>
        <v>178367.15000000002</v>
      </c>
      <c r="F278" s="27">
        <f t="shared" si="65"/>
        <v>553375.55000000005</v>
      </c>
      <c r="G278" s="27" t="s">
        <v>95</v>
      </c>
      <c r="H278" s="34">
        <f t="shared" si="59"/>
        <v>17.568035493190262</v>
      </c>
      <c r="I278">
        <f t="shared" si="60"/>
        <v>3149900</v>
      </c>
    </row>
    <row r="279" spans="1:9" ht="15.6" x14ac:dyDescent="0.3">
      <c r="A279" s="27">
        <v>70</v>
      </c>
      <c r="B279" s="27">
        <f t="shared" si="61"/>
        <v>50.4</v>
      </c>
      <c r="C279" s="27">
        <f t="shared" si="62"/>
        <v>95.9</v>
      </c>
      <c r="D279" s="27">
        <f t="shared" si="63"/>
        <v>403855.2</v>
      </c>
      <c r="E279" s="27">
        <f t="shared" si="64"/>
        <v>192087.7</v>
      </c>
      <c r="F279" s="27">
        <f t="shared" si="65"/>
        <v>595942.9</v>
      </c>
      <c r="G279" s="27" t="s">
        <v>95</v>
      </c>
      <c r="H279" s="34">
        <f t="shared" si="59"/>
        <v>17.568035493190258</v>
      </c>
      <c r="I279">
        <f t="shared" si="60"/>
        <v>3392200</v>
      </c>
    </row>
    <row r="280" spans="1:9" ht="15.6" x14ac:dyDescent="0.3">
      <c r="A280" s="27">
        <v>75</v>
      </c>
      <c r="B280" s="27">
        <f t="shared" si="61"/>
        <v>54</v>
      </c>
      <c r="C280" s="27">
        <f t="shared" si="62"/>
        <v>102.75000000000001</v>
      </c>
      <c r="D280" s="27">
        <f t="shared" si="63"/>
        <v>432702</v>
      </c>
      <c r="E280" s="27">
        <f t="shared" si="64"/>
        <v>205808.25000000003</v>
      </c>
      <c r="F280" s="27">
        <f t="shared" si="65"/>
        <v>638510.25</v>
      </c>
      <c r="G280" s="27" t="s">
        <v>95</v>
      </c>
      <c r="H280" s="34">
        <f t="shared" si="59"/>
        <v>17.568035493190258</v>
      </c>
      <c r="I280">
        <f t="shared" si="60"/>
        <v>3634500</v>
      </c>
    </row>
    <row r="281" spans="1:9" ht="15.6" x14ac:dyDescent="0.3">
      <c r="A281" s="27">
        <v>80</v>
      </c>
      <c r="B281" s="27">
        <f t="shared" si="61"/>
        <v>57.599999999999994</v>
      </c>
      <c r="C281" s="27">
        <f t="shared" si="62"/>
        <v>109.60000000000001</v>
      </c>
      <c r="D281" s="27">
        <f t="shared" si="63"/>
        <v>461548.79999999993</v>
      </c>
      <c r="E281" s="27">
        <f t="shared" si="64"/>
        <v>219528.80000000002</v>
      </c>
      <c r="F281" s="27">
        <f t="shared" si="65"/>
        <v>681077.6</v>
      </c>
      <c r="G281" s="27" t="s">
        <v>95</v>
      </c>
      <c r="H281" s="34">
        <f t="shared" si="59"/>
        <v>17.568035493190258</v>
      </c>
      <c r="I281">
        <f t="shared" si="60"/>
        <v>3876800</v>
      </c>
    </row>
    <row r="282" spans="1:9" ht="15.6" x14ac:dyDescent="0.3">
      <c r="A282" s="27">
        <v>85</v>
      </c>
      <c r="B282" s="27">
        <f t="shared" si="61"/>
        <v>61.199999999999996</v>
      </c>
      <c r="C282" s="27">
        <f t="shared" si="62"/>
        <v>116.45</v>
      </c>
      <c r="D282" s="27">
        <f t="shared" si="63"/>
        <v>490395.6</v>
      </c>
      <c r="E282" s="27">
        <f t="shared" si="64"/>
        <v>233249.35</v>
      </c>
      <c r="F282" s="27">
        <f t="shared" si="65"/>
        <v>723644.95</v>
      </c>
      <c r="G282" s="27" t="s">
        <v>95</v>
      </c>
      <c r="H282" s="34">
        <f t="shared" si="59"/>
        <v>17.568035493190258</v>
      </c>
      <c r="I282">
        <f t="shared" si="60"/>
        <v>4119100</v>
      </c>
    </row>
    <row r="283" spans="1:9" ht="15.6" x14ac:dyDescent="0.3">
      <c r="A283" s="27">
        <v>90</v>
      </c>
      <c r="B283" s="27">
        <f t="shared" si="61"/>
        <v>64.8</v>
      </c>
      <c r="C283" s="27">
        <f t="shared" si="62"/>
        <v>123.30000000000001</v>
      </c>
      <c r="D283" s="27">
        <f t="shared" si="63"/>
        <v>519242.39999999997</v>
      </c>
      <c r="E283" s="27">
        <f t="shared" si="64"/>
        <v>246969.90000000002</v>
      </c>
      <c r="F283" s="27">
        <f t="shared" si="65"/>
        <v>766212.3</v>
      </c>
      <c r="G283" s="27" t="s">
        <v>95</v>
      </c>
      <c r="H283" s="34">
        <f t="shared" si="59"/>
        <v>17.568035493190262</v>
      </c>
      <c r="I283">
        <f t="shared" si="60"/>
        <v>4361400</v>
      </c>
    </row>
    <row r="284" spans="1:9" ht="15.6" x14ac:dyDescent="0.3">
      <c r="A284" s="27">
        <v>95</v>
      </c>
      <c r="B284" s="27">
        <f t="shared" si="61"/>
        <v>68.399999999999991</v>
      </c>
      <c r="C284" s="27">
        <f t="shared" si="62"/>
        <v>130.15</v>
      </c>
      <c r="D284" s="27">
        <f t="shared" si="63"/>
        <v>548089.19999999995</v>
      </c>
      <c r="E284" s="27">
        <f t="shared" si="64"/>
        <v>260690.45</v>
      </c>
      <c r="F284" s="27">
        <f t="shared" si="65"/>
        <v>808779.64999999991</v>
      </c>
      <c r="G284" s="27" t="s">
        <v>95</v>
      </c>
      <c r="H284" s="34">
        <f t="shared" si="59"/>
        <v>17.568035493190258</v>
      </c>
      <c r="I284">
        <f t="shared" si="60"/>
        <v>4603700</v>
      </c>
    </row>
    <row r="285" spans="1:9" ht="15.6" x14ac:dyDescent="0.3">
      <c r="A285" s="27">
        <v>100</v>
      </c>
      <c r="B285" s="27">
        <f t="shared" si="61"/>
        <v>72</v>
      </c>
      <c r="C285" s="27">
        <f t="shared" si="62"/>
        <v>137</v>
      </c>
      <c r="D285" s="27">
        <f t="shared" si="63"/>
        <v>576936</v>
      </c>
      <c r="E285" s="27">
        <f t="shared" si="64"/>
        <v>274411</v>
      </c>
      <c r="F285" s="27">
        <f t="shared" si="65"/>
        <v>851347</v>
      </c>
      <c r="G285" s="27" t="s">
        <v>95</v>
      </c>
      <c r="H285" s="34">
        <f t="shared" si="59"/>
        <v>17.568035493190258</v>
      </c>
      <c r="I285">
        <f t="shared" si="60"/>
        <v>4846000</v>
      </c>
    </row>
    <row r="286" spans="1:9" ht="15.6" x14ac:dyDescent="0.3">
      <c r="A286" s="27">
        <v>105</v>
      </c>
      <c r="B286" s="27">
        <f t="shared" si="61"/>
        <v>75.599999999999994</v>
      </c>
      <c r="C286" s="27">
        <f t="shared" si="62"/>
        <v>143.85000000000002</v>
      </c>
      <c r="D286" s="27">
        <f t="shared" si="63"/>
        <v>605782.79999999993</v>
      </c>
      <c r="E286" s="27">
        <f t="shared" si="64"/>
        <v>288131.55000000005</v>
      </c>
      <c r="F286" s="27">
        <f t="shared" si="65"/>
        <v>893914.35</v>
      </c>
      <c r="G286" s="27" t="s">
        <v>95</v>
      </c>
      <c r="H286" s="34">
        <f t="shared" si="59"/>
        <v>17.568035493190258</v>
      </c>
      <c r="I286">
        <f t="shared" si="60"/>
        <v>5088300</v>
      </c>
    </row>
    <row r="287" spans="1:9" ht="15.6" x14ac:dyDescent="0.3">
      <c r="A287" s="27">
        <v>110</v>
      </c>
      <c r="B287" s="27">
        <f t="shared" si="61"/>
        <v>79.2</v>
      </c>
      <c r="C287" s="27">
        <f t="shared" si="62"/>
        <v>150.70000000000002</v>
      </c>
      <c r="D287" s="27">
        <f t="shared" si="63"/>
        <v>634629.6</v>
      </c>
      <c r="E287" s="27">
        <f t="shared" si="64"/>
        <v>301852.10000000003</v>
      </c>
      <c r="F287" s="27">
        <f t="shared" si="65"/>
        <v>936481.7</v>
      </c>
      <c r="G287" s="27" t="s">
        <v>95</v>
      </c>
      <c r="H287" s="34">
        <f t="shared" si="59"/>
        <v>17.568035493190258</v>
      </c>
      <c r="I287">
        <f t="shared" si="60"/>
        <v>5330600</v>
      </c>
    </row>
    <row r="288" spans="1:9" ht="15.6" x14ac:dyDescent="0.3">
      <c r="A288" s="27">
        <v>115</v>
      </c>
      <c r="B288" s="27">
        <f t="shared" si="61"/>
        <v>82.8</v>
      </c>
      <c r="C288" s="27">
        <f t="shared" si="62"/>
        <v>157.55000000000001</v>
      </c>
      <c r="D288" s="27">
        <f t="shared" si="63"/>
        <v>663476.4</v>
      </c>
      <c r="E288" s="27">
        <f t="shared" si="64"/>
        <v>315572.65000000002</v>
      </c>
      <c r="F288" s="27">
        <f t="shared" si="65"/>
        <v>979049.05</v>
      </c>
      <c r="G288" s="27" t="s">
        <v>95</v>
      </c>
      <c r="H288" s="34">
        <f t="shared" si="59"/>
        <v>17.568035493190262</v>
      </c>
      <c r="I288">
        <f t="shared" si="60"/>
        <v>5572900</v>
      </c>
    </row>
    <row r="289" spans="1:9" ht="15.6" x14ac:dyDescent="0.3">
      <c r="A289" s="27">
        <v>120</v>
      </c>
      <c r="B289" s="27">
        <f t="shared" si="61"/>
        <v>86.399999999999991</v>
      </c>
      <c r="C289" s="27">
        <f t="shared" si="62"/>
        <v>164.4</v>
      </c>
      <c r="D289" s="27">
        <f t="shared" si="63"/>
        <v>692323.2</v>
      </c>
      <c r="E289" s="27">
        <f t="shared" si="64"/>
        <v>329293.2</v>
      </c>
      <c r="F289" s="27">
        <f t="shared" si="65"/>
        <v>1021616.3999999999</v>
      </c>
      <c r="G289" s="27" t="s">
        <v>95</v>
      </c>
      <c r="H289" s="34">
        <f t="shared" si="59"/>
        <v>17.568035493190258</v>
      </c>
      <c r="I289">
        <f t="shared" si="60"/>
        <v>5815200</v>
      </c>
    </row>
    <row r="290" spans="1:9" ht="15.6" x14ac:dyDescent="0.3">
      <c r="A290" s="27">
        <v>5</v>
      </c>
      <c r="B290" s="27">
        <f>(A290*0.71)</f>
        <v>3.55</v>
      </c>
      <c r="C290" s="27">
        <f>(A290*1.63)</f>
        <v>8.1499999999999986</v>
      </c>
      <c r="D290" s="27">
        <f t="shared" si="63"/>
        <v>28446.149999999998</v>
      </c>
      <c r="E290" s="27">
        <f t="shared" si="64"/>
        <v>16324.449999999997</v>
      </c>
      <c r="F290" s="27">
        <f t="shared" si="65"/>
        <v>44770.599999999991</v>
      </c>
      <c r="G290" s="27" t="s">
        <v>96</v>
      </c>
      <c r="H290" s="34">
        <f t="shared" si="59"/>
        <v>18.477342137845643</v>
      </c>
      <c r="I290">
        <f t="shared" si="60"/>
        <v>242300</v>
      </c>
    </row>
    <row r="291" spans="1:9" ht="15.6" x14ac:dyDescent="0.3">
      <c r="A291" s="27">
        <v>10</v>
      </c>
      <c r="B291" s="27">
        <f t="shared" ref="B291:B313" si="66">(A291*0.71)</f>
        <v>7.1</v>
      </c>
      <c r="C291" s="27">
        <f t="shared" ref="C291:C313" si="67">(A291*1.63)</f>
        <v>16.299999999999997</v>
      </c>
      <c r="D291" s="27">
        <f t="shared" ref="D291:D314" si="68">(B291*8013)</f>
        <v>56892.299999999996</v>
      </c>
      <c r="E291" s="27">
        <f t="shared" ref="E291:E314" si="69">(C291*2003)</f>
        <v>32648.899999999994</v>
      </c>
      <c r="F291" s="27">
        <f t="shared" ref="F291:F314" si="70">(D291+E291)</f>
        <v>89541.199999999983</v>
      </c>
      <c r="G291" s="27" t="s">
        <v>96</v>
      </c>
      <c r="H291" s="34">
        <f t="shared" si="59"/>
        <v>18.477342137845643</v>
      </c>
      <c r="I291">
        <f t="shared" si="60"/>
        <v>484600</v>
      </c>
    </row>
    <row r="292" spans="1:9" ht="15.6" x14ac:dyDescent="0.3">
      <c r="A292" s="27">
        <v>15</v>
      </c>
      <c r="B292" s="27">
        <f t="shared" si="66"/>
        <v>10.649999999999999</v>
      </c>
      <c r="C292" s="27">
        <f t="shared" si="67"/>
        <v>24.45</v>
      </c>
      <c r="D292" s="27">
        <f t="shared" si="68"/>
        <v>85338.449999999983</v>
      </c>
      <c r="E292" s="27">
        <f t="shared" si="69"/>
        <v>48973.35</v>
      </c>
      <c r="F292" s="27">
        <f t="shared" si="70"/>
        <v>134311.79999999999</v>
      </c>
      <c r="G292" s="27" t="s">
        <v>96</v>
      </c>
      <c r="H292" s="34">
        <f t="shared" si="59"/>
        <v>18.477342137845646</v>
      </c>
      <c r="I292">
        <f t="shared" si="60"/>
        <v>726900</v>
      </c>
    </row>
    <row r="293" spans="1:9" ht="15.6" x14ac:dyDescent="0.3">
      <c r="A293" s="27">
        <v>20</v>
      </c>
      <c r="B293" s="27">
        <f t="shared" si="66"/>
        <v>14.2</v>
      </c>
      <c r="C293" s="27">
        <f t="shared" si="67"/>
        <v>32.599999999999994</v>
      </c>
      <c r="D293" s="27">
        <f t="shared" si="68"/>
        <v>113784.59999999999</v>
      </c>
      <c r="E293" s="27">
        <f t="shared" si="69"/>
        <v>65297.799999999988</v>
      </c>
      <c r="F293" s="27">
        <f t="shared" si="70"/>
        <v>179082.39999999997</v>
      </c>
      <c r="G293" s="27" t="s">
        <v>96</v>
      </c>
      <c r="H293" s="34">
        <f t="shared" si="59"/>
        <v>18.477342137845643</v>
      </c>
      <c r="I293">
        <f t="shared" si="60"/>
        <v>969200</v>
      </c>
    </row>
    <row r="294" spans="1:9" ht="15.6" x14ac:dyDescent="0.3">
      <c r="A294" s="27">
        <v>25</v>
      </c>
      <c r="B294" s="27">
        <f t="shared" si="66"/>
        <v>17.75</v>
      </c>
      <c r="C294" s="27">
        <f t="shared" si="67"/>
        <v>40.75</v>
      </c>
      <c r="D294" s="27">
        <f t="shared" si="68"/>
        <v>142230.75</v>
      </c>
      <c r="E294" s="27">
        <f t="shared" si="69"/>
        <v>81622.25</v>
      </c>
      <c r="F294" s="27">
        <f t="shared" si="70"/>
        <v>223853</v>
      </c>
      <c r="G294" s="27" t="s">
        <v>96</v>
      </c>
      <c r="H294" s="34">
        <f t="shared" si="59"/>
        <v>18.477342137845646</v>
      </c>
      <c r="I294">
        <f t="shared" si="60"/>
        <v>1211500</v>
      </c>
    </row>
    <row r="295" spans="1:9" ht="15.6" x14ac:dyDescent="0.3">
      <c r="A295" s="27">
        <v>30</v>
      </c>
      <c r="B295" s="27">
        <f t="shared" si="66"/>
        <v>21.299999999999997</v>
      </c>
      <c r="C295" s="27">
        <f t="shared" si="67"/>
        <v>48.9</v>
      </c>
      <c r="D295" s="27">
        <f t="shared" si="68"/>
        <v>170676.89999999997</v>
      </c>
      <c r="E295" s="27">
        <f t="shared" si="69"/>
        <v>97946.7</v>
      </c>
      <c r="F295" s="27">
        <f t="shared" si="70"/>
        <v>268623.59999999998</v>
      </c>
      <c r="G295" s="27" t="s">
        <v>96</v>
      </c>
      <c r="H295" s="34">
        <f t="shared" si="59"/>
        <v>18.477342137845646</v>
      </c>
      <c r="I295">
        <f t="shared" si="60"/>
        <v>1453800</v>
      </c>
    </row>
    <row r="296" spans="1:9" ht="15.6" x14ac:dyDescent="0.3">
      <c r="A296" s="27">
        <v>35</v>
      </c>
      <c r="B296" s="27">
        <f t="shared" si="66"/>
        <v>24.849999999999998</v>
      </c>
      <c r="C296" s="27">
        <f t="shared" si="67"/>
        <v>57.05</v>
      </c>
      <c r="D296" s="27">
        <f t="shared" si="68"/>
        <v>199123.05</v>
      </c>
      <c r="E296" s="27">
        <f t="shared" si="69"/>
        <v>114271.15</v>
      </c>
      <c r="F296" s="27">
        <f t="shared" si="70"/>
        <v>313394.19999999995</v>
      </c>
      <c r="G296" s="27" t="s">
        <v>96</v>
      </c>
      <c r="H296" s="34">
        <f t="shared" si="59"/>
        <v>18.477342137845643</v>
      </c>
      <c r="I296">
        <f t="shared" si="60"/>
        <v>1696100</v>
      </c>
    </row>
    <row r="297" spans="1:9" ht="15.6" x14ac:dyDescent="0.3">
      <c r="A297" s="27">
        <v>40</v>
      </c>
      <c r="B297" s="27">
        <f t="shared" si="66"/>
        <v>28.4</v>
      </c>
      <c r="C297" s="27">
        <f t="shared" si="67"/>
        <v>65.199999999999989</v>
      </c>
      <c r="D297" s="27">
        <f t="shared" si="68"/>
        <v>227569.19999999998</v>
      </c>
      <c r="E297" s="27">
        <f t="shared" si="69"/>
        <v>130595.59999999998</v>
      </c>
      <c r="F297" s="27">
        <f t="shared" si="70"/>
        <v>358164.79999999993</v>
      </c>
      <c r="G297" s="27" t="s">
        <v>96</v>
      </c>
      <c r="H297" s="34">
        <f t="shared" si="59"/>
        <v>18.477342137845643</v>
      </c>
      <c r="I297">
        <f t="shared" si="60"/>
        <v>1938400</v>
      </c>
    </row>
    <row r="298" spans="1:9" ht="15.6" x14ac:dyDescent="0.3">
      <c r="A298" s="27">
        <v>45</v>
      </c>
      <c r="B298" s="27">
        <f t="shared" si="66"/>
        <v>31.95</v>
      </c>
      <c r="C298" s="27">
        <f t="shared" si="67"/>
        <v>73.349999999999994</v>
      </c>
      <c r="D298" s="27">
        <f t="shared" si="68"/>
        <v>256015.35</v>
      </c>
      <c r="E298" s="27">
        <f t="shared" si="69"/>
        <v>146920.04999999999</v>
      </c>
      <c r="F298" s="27">
        <f t="shared" si="70"/>
        <v>402935.4</v>
      </c>
      <c r="G298" s="27" t="s">
        <v>96</v>
      </c>
      <c r="H298" s="34">
        <f t="shared" si="59"/>
        <v>18.47734213784565</v>
      </c>
      <c r="I298">
        <f t="shared" si="60"/>
        <v>2180700</v>
      </c>
    </row>
    <row r="299" spans="1:9" ht="15.6" x14ac:dyDescent="0.3">
      <c r="A299" s="27">
        <v>50</v>
      </c>
      <c r="B299" s="27">
        <f t="shared" si="66"/>
        <v>35.5</v>
      </c>
      <c r="C299" s="27">
        <f t="shared" si="67"/>
        <v>81.5</v>
      </c>
      <c r="D299" s="27">
        <f t="shared" si="68"/>
        <v>284461.5</v>
      </c>
      <c r="E299" s="27">
        <f t="shared" si="69"/>
        <v>163244.5</v>
      </c>
      <c r="F299" s="27">
        <f t="shared" si="70"/>
        <v>447706</v>
      </c>
      <c r="G299" s="27" t="s">
        <v>96</v>
      </c>
      <c r="H299" s="34">
        <f t="shared" si="59"/>
        <v>18.477342137845646</v>
      </c>
      <c r="I299">
        <f t="shared" si="60"/>
        <v>2423000</v>
      </c>
    </row>
    <row r="300" spans="1:9" ht="15.6" x14ac:dyDescent="0.3">
      <c r="A300" s="27">
        <v>55</v>
      </c>
      <c r="B300" s="27">
        <f t="shared" si="66"/>
        <v>39.049999999999997</v>
      </c>
      <c r="C300" s="27">
        <f t="shared" si="67"/>
        <v>89.649999999999991</v>
      </c>
      <c r="D300" s="27">
        <f t="shared" si="68"/>
        <v>312907.64999999997</v>
      </c>
      <c r="E300" s="27">
        <f t="shared" si="69"/>
        <v>179568.94999999998</v>
      </c>
      <c r="F300" s="27">
        <f t="shared" si="70"/>
        <v>492476.6</v>
      </c>
      <c r="G300" s="27" t="s">
        <v>96</v>
      </c>
      <c r="H300" s="34">
        <f t="shared" si="59"/>
        <v>18.477342137845646</v>
      </c>
      <c r="I300">
        <f t="shared" si="60"/>
        <v>2665300</v>
      </c>
    </row>
    <row r="301" spans="1:9" ht="15.6" x14ac:dyDescent="0.3">
      <c r="A301" s="27">
        <v>60</v>
      </c>
      <c r="B301" s="27">
        <f t="shared" si="66"/>
        <v>42.599999999999994</v>
      </c>
      <c r="C301" s="27">
        <f t="shared" si="67"/>
        <v>97.8</v>
      </c>
      <c r="D301" s="27">
        <f t="shared" si="68"/>
        <v>341353.79999999993</v>
      </c>
      <c r="E301" s="27">
        <f t="shared" si="69"/>
        <v>195893.4</v>
      </c>
      <c r="F301" s="27">
        <f t="shared" si="70"/>
        <v>537247.19999999995</v>
      </c>
      <c r="G301" s="27" t="s">
        <v>96</v>
      </c>
      <c r="H301" s="34">
        <f t="shared" si="59"/>
        <v>18.477342137845646</v>
      </c>
      <c r="I301">
        <f t="shared" si="60"/>
        <v>2907600</v>
      </c>
    </row>
    <row r="302" spans="1:9" ht="15.6" x14ac:dyDescent="0.3">
      <c r="A302" s="27">
        <v>65</v>
      </c>
      <c r="B302" s="27">
        <f t="shared" si="66"/>
        <v>46.15</v>
      </c>
      <c r="C302" s="27">
        <f t="shared" si="67"/>
        <v>105.94999999999999</v>
      </c>
      <c r="D302" s="27">
        <f t="shared" si="68"/>
        <v>369799.95</v>
      </c>
      <c r="E302" s="27">
        <f t="shared" si="69"/>
        <v>212217.84999999998</v>
      </c>
      <c r="F302" s="27">
        <f t="shared" si="70"/>
        <v>582017.80000000005</v>
      </c>
      <c r="G302" s="27" t="s">
        <v>96</v>
      </c>
      <c r="H302" s="34">
        <f t="shared" si="59"/>
        <v>18.47734213784565</v>
      </c>
      <c r="I302">
        <f t="shared" si="60"/>
        <v>3149900</v>
      </c>
    </row>
    <row r="303" spans="1:9" ht="15.6" x14ac:dyDescent="0.3">
      <c r="A303" s="27">
        <v>70</v>
      </c>
      <c r="B303" s="27">
        <f t="shared" si="66"/>
        <v>49.699999999999996</v>
      </c>
      <c r="C303" s="27">
        <f t="shared" si="67"/>
        <v>114.1</v>
      </c>
      <c r="D303" s="27">
        <f t="shared" si="68"/>
        <v>398246.1</v>
      </c>
      <c r="E303" s="27">
        <f t="shared" si="69"/>
        <v>228542.3</v>
      </c>
      <c r="F303" s="27">
        <f t="shared" si="70"/>
        <v>626788.39999999991</v>
      </c>
      <c r="G303" s="27" t="s">
        <v>96</v>
      </c>
      <c r="H303" s="34">
        <f t="shared" si="59"/>
        <v>18.477342137845643</v>
      </c>
      <c r="I303">
        <f t="shared" si="60"/>
        <v>3392200</v>
      </c>
    </row>
    <row r="304" spans="1:9" ht="15.6" x14ac:dyDescent="0.3">
      <c r="A304" s="27">
        <v>75</v>
      </c>
      <c r="B304" s="27">
        <f t="shared" si="66"/>
        <v>53.25</v>
      </c>
      <c r="C304" s="27">
        <f t="shared" si="67"/>
        <v>122.24999999999999</v>
      </c>
      <c r="D304" s="27">
        <f t="shared" si="68"/>
        <v>426692.25</v>
      </c>
      <c r="E304" s="27">
        <f t="shared" si="69"/>
        <v>244866.74999999997</v>
      </c>
      <c r="F304" s="27">
        <f t="shared" si="70"/>
        <v>671559</v>
      </c>
      <c r="G304" s="27" t="s">
        <v>96</v>
      </c>
      <c r="H304" s="34">
        <f t="shared" si="59"/>
        <v>18.477342137845646</v>
      </c>
      <c r="I304">
        <f t="shared" si="60"/>
        <v>3634500</v>
      </c>
    </row>
    <row r="305" spans="1:9" ht="15.6" x14ac:dyDescent="0.3">
      <c r="A305" s="27">
        <v>80</v>
      </c>
      <c r="B305" s="27">
        <f t="shared" si="66"/>
        <v>56.8</v>
      </c>
      <c r="C305" s="27">
        <f t="shared" si="67"/>
        <v>130.39999999999998</v>
      </c>
      <c r="D305" s="27">
        <f t="shared" si="68"/>
        <v>455138.39999999997</v>
      </c>
      <c r="E305" s="27">
        <f t="shared" si="69"/>
        <v>261191.19999999995</v>
      </c>
      <c r="F305" s="27">
        <f t="shared" si="70"/>
        <v>716329.59999999986</v>
      </c>
      <c r="G305" s="27" t="s">
        <v>96</v>
      </c>
      <c r="H305" s="34">
        <f t="shared" si="59"/>
        <v>18.477342137845643</v>
      </c>
      <c r="I305">
        <f t="shared" si="60"/>
        <v>3876800</v>
      </c>
    </row>
    <row r="306" spans="1:9" ht="15.6" x14ac:dyDescent="0.3">
      <c r="A306" s="27">
        <v>85</v>
      </c>
      <c r="B306" s="27">
        <f t="shared" si="66"/>
        <v>60.349999999999994</v>
      </c>
      <c r="C306" s="27">
        <f t="shared" si="67"/>
        <v>138.54999999999998</v>
      </c>
      <c r="D306" s="27">
        <f t="shared" si="68"/>
        <v>483584.54999999993</v>
      </c>
      <c r="E306" s="27">
        <f t="shared" si="69"/>
        <v>277515.64999999997</v>
      </c>
      <c r="F306" s="27">
        <f t="shared" si="70"/>
        <v>761100.2</v>
      </c>
      <c r="G306" s="27" t="s">
        <v>96</v>
      </c>
      <c r="H306" s="34">
        <f t="shared" si="59"/>
        <v>18.477342137845646</v>
      </c>
      <c r="I306">
        <f t="shared" si="60"/>
        <v>4119100</v>
      </c>
    </row>
    <row r="307" spans="1:9" ht="15.6" x14ac:dyDescent="0.3">
      <c r="A307" s="27">
        <v>90</v>
      </c>
      <c r="B307" s="27">
        <f t="shared" si="66"/>
        <v>63.9</v>
      </c>
      <c r="C307" s="27">
        <f t="shared" si="67"/>
        <v>146.69999999999999</v>
      </c>
      <c r="D307" s="27">
        <f t="shared" si="68"/>
        <v>512030.7</v>
      </c>
      <c r="E307" s="27">
        <f t="shared" si="69"/>
        <v>293840.09999999998</v>
      </c>
      <c r="F307" s="27">
        <f t="shared" si="70"/>
        <v>805870.8</v>
      </c>
      <c r="G307" s="27" t="s">
        <v>96</v>
      </c>
      <c r="H307" s="34">
        <f t="shared" si="59"/>
        <v>18.47734213784565</v>
      </c>
      <c r="I307">
        <f t="shared" si="60"/>
        <v>4361400</v>
      </c>
    </row>
    <row r="308" spans="1:9" ht="15.6" x14ac:dyDescent="0.3">
      <c r="A308" s="27">
        <v>95</v>
      </c>
      <c r="B308" s="27">
        <f t="shared" si="66"/>
        <v>67.45</v>
      </c>
      <c r="C308" s="27">
        <f t="shared" si="67"/>
        <v>154.85</v>
      </c>
      <c r="D308" s="27">
        <f t="shared" si="68"/>
        <v>540476.85</v>
      </c>
      <c r="E308" s="27">
        <f t="shared" si="69"/>
        <v>310164.55</v>
      </c>
      <c r="F308" s="27">
        <f t="shared" si="70"/>
        <v>850641.39999999991</v>
      </c>
      <c r="G308" s="27" t="s">
        <v>96</v>
      </c>
      <c r="H308" s="34">
        <f t="shared" si="59"/>
        <v>18.477342137845643</v>
      </c>
      <c r="I308">
        <f t="shared" si="60"/>
        <v>4603700</v>
      </c>
    </row>
    <row r="309" spans="1:9" ht="15.6" x14ac:dyDescent="0.3">
      <c r="A309" s="27">
        <v>100</v>
      </c>
      <c r="B309" s="27">
        <f t="shared" si="66"/>
        <v>71</v>
      </c>
      <c r="C309" s="27">
        <f t="shared" si="67"/>
        <v>163</v>
      </c>
      <c r="D309" s="27">
        <f t="shared" si="68"/>
        <v>568923</v>
      </c>
      <c r="E309" s="27">
        <f t="shared" si="69"/>
        <v>326489</v>
      </c>
      <c r="F309" s="27">
        <f t="shared" si="70"/>
        <v>895412</v>
      </c>
      <c r="G309" s="27" t="s">
        <v>96</v>
      </c>
      <c r="H309" s="34">
        <f t="shared" si="59"/>
        <v>18.477342137845646</v>
      </c>
      <c r="I309">
        <f t="shared" si="60"/>
        <v>4846000</v>
      </c>
    </row>
    <row r="310" spans="1:9" ht="15.6" x14ac:dyDescent="0.3">
      <c r="A310" s="27">
        <v>105</v>
      </c>
      <c r="B310" s="27">
        <f t="shared" si="66"/>
        <v>74.55</v>
      </c>
      <c r="C310" s="27">
        <f t="shared" si="67"/>
        <v>171.14999999999998</v>
      </c>
      <c r="D310" s="27">
        <f t="shared" si="68"/>
        <v>597369.15</v>
      </c>
      <c r="E310" s="27">
        <f t="shared" si="69"/>
        <v>342813.44999999995</v>
      </c>
      <c r="F310" s="27">
        <f t="shared" si="70"/>
        <v>940182.6</v>
      </c>
      <c r="G310" s="27" t="s">
        <v>96</v>
      </c>
      <c r="H310" s="34">
        <f t="shared" si="59"/>
        <v>18.477342137845646</v>
      </c>
      <c r="I310">
        <f t="shared" si="60"/>
        <v>5088300</v>
      </c>
    </row>
    <row r="311" spans="1:9" ht="15.6" x14ac:dyDescent="0.3">
      <c r="A311" s="27">
        <v>110</v>
      </c>
      <c r="B311" s="27">
        <f t="shared" si="66"/>
        <v>78.099999999999994</v>
      </c>
      <c r="C311" s="27">
        <f t="shared" si="67"/>
        <v>179.29999999999998</v>
      </c>
      <c r="D311" s="27">
        <f t="shared" si="68"/>
        <v>625815.29999999993</v>
      </c>
      <c r="E311" s="27">
        <f t="shared" si="69"/>
        <v>359137.89999999997</v>
      </c>
      <c r="F311" s="27">
        <f t="shared" si="70"/>
        <v>984953.2</v>
      </c>
      <c r="G311" s="27" t="s">
        <v>96</v>
      </c>
      <c r="H311" s="34">
        <f t="shared" si="59"/>
        <v>18.477342137845646</v>
      </c>
      <c r="I311">
        <f t="shared" si="60"/>
        <v>5330600</v>
      </c>
    </row>
    <row r="312" spans="1:9" ht="15.6" x14ac:dyDescent="0.3">
      <c r="A312" s="27">
        <v>115</v>
      </c>
      <c r="B312" s="27">
        <f t="shared" si="66"/>
        <v>81.649999999999991</v>
      </c>
      <c r="C312" s="27">
        <f t="shared" si="67"/>
        <v>187.45</v>
      </c>
      <c r="D312" s="27">
        <f t="shared" si="68"/>
        <v>654261.44999999995</v>
      </c>
      <c r="E312" s="27">
        <f t="shared" si="69"/>
        <v>375462.35</v>
      </c>
      <c r="F312" s="27">
        <f t="shared" si="70"/>
        <v>1029723.7999999999</v>
      </c>
      <c r="G312" s="27" t="s">
        <v>96</v>
      </c>
      <c r="H312" s="34">
        <f t="shared" si="59"/>
        <v>18.477342137845646</v>
      </c>
      <c r="I312">
        <f t="shared" si="60"/>
        <v>5572900</v>
      </c>
    </row>
    <row r="313" spans="1:9" ht="15.6" x14ac:dyDescent="0.3">
      <c r="A313" s="27">
        <v>120</v>
      </c>
      <c r="B313" s="27">
        <f t="shared" si="66"/>
        <v>85.199999999999989</v>
      </c>
      <c r="C313" s="27">
        <f t="shared" si="67"/>
        <v>195.6</v>
      </c>
      <c r="D313" s="27">
        <f t="shared" si="68"/>
        <v>682707.59999999986</v>
      </c>
      <c r="E313" s="27">
        <f t="shared" si="69"/>
        <v>391786.8</v>
      </c>
      <c r="F313" s="27">
        <f t="shared" si="70"/>
        <v>1074494.3999999999</v>
      </c>
      <c r="G313" s="27" t="s">
        <v>96</v>
      </c>
      <c r="H313" s="34">
        <f t="shared" si="59"/>
        <v>18.477342137845646</v>
      </c>
      <c r="I313">
        <f t="shared" si="60"/>
        <v>5815200</v>
      </c>
    </row>
    <row r="314" spans="1:9" ht="15.6" x14ac:dyDescent="0.3">
      <c r="A314" s="27">
        <v>5</v>
      </c>
      <c r="B314" s="27">
        <f>(A314*0.74)</f>
        <v>3.7</v>
      </c>
      <c r="C314" s="27">
        <f>(A314*1.79)</f>
        <v>8.9499999999999993</v>
      </c>
      <c r="D314" s="27">
        <f t="shared" si="68"/>
        <v>29648.100000000002</v>
      </c>
      <c r="E314" s="27">
        <f t="shared" si="69"/>
        <v>17926.849999999999</v>
      </c>
      <c r="F314" s="27">
        <f t="shared" si="70"/>
        <v>47574.95</v>
      </c>
      <c r="G314" s="27" t="s">
        <v>154</v>
      </c>
      <c r="H314" s="34">
        <f t="shared" si="59"/>
        <v>19.634729673957903</v>
      </c>
      <c r="I314">
        <f t="shared" si="60"/>
        <v>242300</v>
      </c>
    </row>
    <row r="315" spans="1:9" ht="15.6" x14ac:dyDescent="0.3">
      <c r="A315" s="27">
        <v>10</v>
      </c>
      <c r="B315" s="27">
        <f t="shared" ref="B315:B337" si="71">(A315*0.74)</f>
        <v>7.4</v>
      </c>
      <c r="C315" s="27">
        <f t="shared" ref="C315:C337" si="72">(A315*1.79)</f>
        <v>17.899999999999999</v>
      </c>
      <c r="D315" s="27">
        <f t="shared" ref="D315:D338" si="73">(B315*8013)</f>
        <v>59296.200000000004</v>
      </c>
      <c r="E315" s="27">
        <f t="shared" ref="E315:E338" si="74">(C315*2003)</f>
        <v>35853.699999999997</v>
      </c>
      <c r="F315" s="27">
        <f t="shared" ref="F315:F338" si="75">(D315+E315)</f>
        <v>95149.9</v>
      </c>
      <c r="G315" s="27" t="s">
        <v>154</v>
      </c>
      <c r="H315" s="34">
        <f t="shared" si="59"/>
        <v>19.634729673957903</v>
      </c>
      <c r="I315">
        <f t="shared" si="60"/>
        <v>484600</v>
      </c>
    </row>
    <row r="316" spans="1:9" ht="15.6" x14ac:dyDescent="0.3">
      <c r="A316" s="27">
        <v>15</v>
      </c>
      <c r="B316" s="27">
        <f t="shared" si="71"/>
        <v>11.1</v>
      </c>
      <c r="C316" s="27">
        <f t="shared" si="72"/>
        <v>26.85</v>
      </c>
      <c r="D316" s="27">
        <f t="shared" si="73"/>
        <v>88944.3</v>
      </c>
      <c r="E316" s="27">
        <f t="shared" si="74"/>
        <v>53780.55</v>
      </c>
      <c r="F316" s="27">
        <f t="shared" si="75"/>
        <v>142724.85</v>
      </c>
      <c r="G316" s="27" t="s">
        <v>154</v>
      </c>
      <c r="H316" s="34">
        <f t="shared" si="59"/>
        <v>19.634729673957903</v>
      </c>
      <c r="I316">
        <f t="shared" si="60"/>
        <v>726900</v>
      </c>
    </row>
    <row r="317" spans="1:9" ht="15.6" x14ac:dyDescent="0.3">
      <c r="A317" s="27">
        <v>20</v>
      </c>
      <c r="B317" s="27">
        <f t="shared" si="71"/>
        <v>14.8</v>
      </c>
      <c r="C317" s="27">
        <f t="shared" si="72"/>
        <v>35.799999999999997</v>
      </c>
      <c r="D317" s="27">
        <f t="shared" si="73"/>
        <v>118592.40000000001</v>
      </c>
      <c r="E317" s="27">
        <f t="shared" si="74"/>
        <v>71707.399999999994</v>
      </c>
      <c r="F317" s="27">
        <f t="shared" si="75"/>
        <v>190299.8</v>
      </c>
      <c r="G317" s="27" t="s">
        <v>154</v>
      </c>
      <c r="H317" s="34">
        <f t="shared" si="59"/>
        <v>19.634729673957903</v>
      </c>
      <c r="I317">
        <f t="shared" si="60"/>
        <v>969200</v>
      </c>
    </row>
    <row r="318" spans="1:9" ht="15.6" x14ac:dyDescent="0.3">
      <c r="A318" s="27">
        <v>25</v>
      </c>
      <c r="B318" s="27">
        <f t="shared" si="71"/>
        <v>18.5</v>
      </c>
      <c r="C318" s="27">
        <f t="shared" si="72"/>
        <v>44.75</v>
      </c>
      <c r="D318" s="27">
        <f t="shared" si="73"/>
        <v>148240.5</v>
      </c>
      <c r="E318" s="27">
        <f t="shared" si="74"/>
        <v>89634.25</v>
      </c>
      <c r="F318" s="27">
        <f t="shared" si="75"/>
        <v>237874.75</v>
      </c>
      <c r="G318" s="27" t="s">
        <v>154</v>
      </c>
      <c r="H318" s="34">
        <f t="shared" si="59"/>
        <v>19.634729673957903</v>
      </c>
      <c r="I318">
        <f t="shared" si="60"/>
        <v>1211500</v>
      </c>
    </row>
    <row r="319" spans="1:9" ht="15.6" x14ac:dyDescent="0.3">
      <c r="A319" s="27">
        <v>30</v>
      </c>
      <c r="B319" s="27">
        <f t="shared" si="71"/>
        <v>22.2</v>
      </c>
      <c r="C319" s="27">
        <f t="shared" si="72"/>
        <v>53.7</v>
      </c>
      <c r="D319" s="27">
        <f t="shared" si="73"/>
        <v>177888.6</v>
      </c>
      <c r="E319" s="27">
        <f t="shared" si="74"/>
        <v>107561.1</v>
      </c>
      <c r="F319" s="27">
        <f t="shared" si="75"/>
        <v>285449.7</v>
      </c>
      <c r="G319" s="27" t="s">
        <v>154</v>
      </c>
      <c r="H319" s="34">
        <f t="shared" si="59"/>
        <v>19.634729673957903</v>
      </c>
      <c r="I319">
        <f t="shared" si="60"/>
        <v>1453800</v>
      </c>
    </row>
    <row r="320" spans="1:9" ht="15.6" x14ac:dyDescent="0.3">
      <c r="A320" s="27">
        <v>35</v>
      </c>
      <c r="B320" s="27">
        <f t="shared" si="71"/>
        <v>25.9</v>
      </c>
      <c r="C320" s="27">
        <f t="shared" si="72"/>
        <v>62.65</v>
      </c>
      <c r="D320" s="27">
        <f t="shared" si="73"/>
        <v>207536.69999999998</v>
      </c>
      <c r="E320" s="27">
        <f t="shared" si="74"/>
        <v>125487.95</v>
      </c>
      <c r="F320" s="27">
        <f t="shared" si="75"/>
        <v>333024.64999999997</v>
      </c>
      <c r="G320" s="27" t="s">
        <v>154</v>
      </c>
      <c r="H320" s="34">
        <f t="shared" si="59"/>
        <v>19.634729673957903</v>
      </c>
      <c r="I320">
        <f t="shared" si="60"/>
        <v>1696100</v>
      </c>
    </row>
    <row r="321" spans="1:9" ht="15.6" x14ac:dyDescent="0.3">
      <c r="A321" s="27">
        <v>40</v>
      </c>
      <c r="B321" s="27">
        <f t="shared" si="71"/>
        <v>29.6</v>
      </c>
      <c r="C321" s="27">
        <f t="shared" si="72"/>
        <v>71.599999999999994</v>
      </c>
      <c r="D321" s="27">
        <f t="shared" si="73"/>
        <v>237184.80000000002</v>
      </c>
      <c r="E321" s="27">
        <f t="shared" si="74"/>
        <v>143414.79999999999</v>
      </c>
      <c r="F321" s="27">
        <f t="shared" si="75"/>
        <v>380599.6</v>
      </c>
      <c r="G321" s="27" t="s">
        <v>154</v>
      </c>
      <c r="H321" s="34">
        <f t="shared" si="59"/>
        <v>19.634729673957903</v>
      </c>
      <c r="I321">
        <f t="shared" si="60"/>
        <v>1938400</v>
      </c>
    </row>
    <row r="322" spans="1:9" ht="15.6" x14ac:dyDescent="0.3">
      <c r="A322" s="27">
        <v>45</v>
      </c>
      <c r="B322" s="27">
        <f t="shared" si="71"/>
        <v>33.299999999999997</v>
      </c>
      <c r="C322" s="27">
        <f t="shared" si="72"/>
        <v>80.55</v>
      </c>
      <c r="D322" s="27">
        <f t="shared" si="73"/>
        <v>266832.89999999997</v>
      </c>
      <c r="E322" s="27">
        <f t="shared" si="74"/>
        <v>161341.65</v>
      </c>
      <c r="F322" s="27">
        <f t="shared" si="75"/>
        <v>428174.54999999993</v>
      </c>
      <c r="G322" s="27" t="s">
        <v>154</v>
      </c>
      <c r="H322" s="34">
        <f t="shared" si="59"/>
        <v>19.634729673957903</v>
      </c>
      <c r="I322">
        <f t="shared" si="60"/>
        <v>2180700</v>
      </c>
    </row>
    <row r="323" spans="1:9" ht="15.6" x14ac:dyDescent="0.3">
      <c r="A323" s="27">
        <v>50</v>
      </c>
      <c r="B323" s="27">
        <f t="shared" si="71"/>
        <v>37</v>
      </c>
      <c r="C323" s="27">
        <f t="shared" si="72"/>
        <v>89.5</v>
      </c>
      <c r="D323" s="27">
        <f t="shared" si="73"/>
        <v>296481</v>
      </c>
      <c r="E323" s="27">
        <f t="shared" si="74"/>
        <v>179268.5</v>
      </c>
      <c r="F323" s="27">
        <f t="shared" si="75"/>
        <v>475749.5</v>
      </c>
      <c r="G323" s="27" t="s">
        <v>154</v>
      </c>
      <c r="H323" s="34">
        <f t="shared" ref="H323:H386" si="76">(F323/I323)*100</f>
        <v>19.634729673957903</v>
      </c>
      <c r="I323">
        <f t="shared" ref="I323:I386" si="77">(48460*A323)</f>
        <v>2423000</v>
      </c>
    </row>
    <row r="324" spans="1:9" ht="15.6" x14ac:dyDescent="0.3">
      <c r="A324" s="27">
        <v>55</v>
      </c>
      <c r="B324" s="27">
        <f t="shared" si="71"/>
        <v>40.700000000000003</v>
      </c>
      <c r="C324" s="27">
        <f t="shared" si="72"/>
        <v>98.45</v>
      </c>
      <c r="D324" s="27">
        <f t="shared" si="73"/>
        <v>326129.10000000003</v>
      </c>
      <c r="E324" s="27">
        <f t="shared" si="74"/>
        <v>197195.35</v>
      </c>
      <c r="F324" s="27">
        <f t="shared" si="75"/>
        <v>523324.45000000007</v>
      </c>
      <c r="G324" s="27" t="s">
        <v>154</v>
      </c>
      <c r="H324" s="34">
        <f t="shared" si="76"/>
        <v>19.634729673957906</v>
      </c>
      <c r="I324">
        <f t="shared" si="77"/>
        <v>2665300</v>
      </c>
    </row>
    <row r="325" spans="1:9" ht="15.6" x14ac:dyDescent="0.3">
      <c r="A325" s="27">
        <v>60</v>
      </c>
      <c r="B325" s="27">
        <f t="shared" si="71"/>
        <v>44.4</v>
      </c>
      <c r="C325" s="27">
        <f t="shared" si="72"/>
        <v>107.4</v>
      </c>
      <c r="D325" s="27">
        <f t="shared" si="73"/>
        <v>355777.2</v>
      </c>
      <c r="E325" s="27">
        <f t="shared" si="74"/>
        <v>215122.2</v>
      </c>
      <c r="F325" s="27">
        <f t="shared" si="75"/>
        <v>570899.4</v>
      </c>
      <c r="G325" s="27" t="s">
        <v>154</v>
      </c>
      <c r="H325" s="34">
        <f t="shared" si="76"/>
        <v>19.634729673957903</v>
      </c>
      <c r="I325">
        <f t="shared" si="77"/>
        <v>2907600</v>
      </c>
    </row>
    <row r="326" spans="1:9" ht="15.6" x14ac:dyDescent="0.3">
      <c r="A326" s="27">
        <v>65</v>
      </c>
      <c r="B326" s="27">
        <f t="shared" si="71"/>
        <v>48.1</v>
      </c>
      <c r="C326" s="27">
        <f t="shared" si="72"/>
        <v>116.35000000000001</v>
      </c>
      <c r="D326" s="27">
        <f t="shared" si="73"/>
        <v>385425.3</v>
      </c>
      <c r="E326" s="27">
        <f t="shared" si="74"/>
        <v>233049.05000000002</v>
      </c>
      <c r="F326" s="27">
        <f t="shared" si="75"/>
        <v>618474.35</v>
      </c>
      <c r="G326" s="27" t="s">
        <v>154</v>
      </c>
      <c r="H326" s="34">
        <f t="shared" si="76"/>
        <v>19.634729673957903</v>
      </c>
      <c r="I326">
        <f t="shared" si="77"/>
        <v>3149900</v>
      </c>
    </row>
    <row r="327" spans="1:9" ht="15.6" x14ac:dyDescent="0.3">
      <c r="A327" s="27">
        <v>70</v>
      </c>
      <c r="B327" s="27">
        <f t="shared" si="71"/>
        <v>51.8</v>
      </c>
      <c r="C327" s="27">
        <f t="shared" si="72"/>
        <v>125.3</v>
      </c>
      <c r="D327" s="27">
        <f t="shared" si="73"/>
        <v>415073.39999999997</v>
      </c>
      <c r="E327" s="27">
        <f t="shared" si="74"/>
        <v>250975.9</v>
      </c>
      <c r="F327" s="27">
        <f t="shared" si="75"/>
        <v>666049.29999999993</v>
      </c>
      <c r="G327" s="27" t="s">
        <v>154</v>
      </c>
      <c r="H327" s="34">
        <f t="shared" si="76"/>
        <v>19.634729673957903</v>
      </c>
      <c r="I327">
        <f t="shared" si="77"/>
        <v>3392200</v>
      </c>
    </row>
    <row r="328" spans="1:9" ht="15.6" x14ac:dyDescent="0.3">
      <c r="A328" s="27">
        <v>75</v>
      </c>
      <c r="B328" s="27">
        <f t="shared" si="71"/>
        <v>55.5</v>
      </c>
      <c r="C328" s="27">
        <f t="shared" si="72"/>
        <v>134.25</v>
      </c>
      <c r="D328" s="27">
        <f t="shared" si="73"/>
        <v>444721.5</v>
      </c>
      <c r="E328" s="27">
        <f t="shared" si="74"/>
        <v>268902.75</v>
      </c>
      <c r="F328" s="27">
        <f t="shared" si="75"/>
        <v>713624.25</v>
      </c>
      <c r="G328" s="27" t="s">
        <v>154</v>
      </c>
      <c r="H328" s="34">
        <f t="shared" si="76"/>
        <v>19.634729673957903</v>
      </c>
      <c r="I328">
        <f t="shared" si="77"/>
        <v>3634500</v>
      </c>
    </row>
    <row r="329" spans="1:9" ht="15.6" x14ac:dyDescent="0.3">
      <c r="A329" s="27">
        <v>80</v>
      </c>
      <c r="B329" s="27">
        <f t="shared" si="71"/>
        <v>59.2</v>
      </c>
      <c r="C329" s="27">
        <f t="shared" si="72"/>
        <v>143.19999999999999</v>
      </c>
      <c r="D329" s="27">
        <f t="shared" si="73"/>
        <v>474369.60000000003</v>
      </c>
      <c r="E329" s="27">
        <f t="shared" si="74"/>
        <v>286829.59999999998</v>
      </c>
      <c r="F329" s="27">
        <f t="shared" si="75"/>
        <v>761199.2</v>
      </c>
      <c r="G329" s="27" t="s">
        <v>154</v>
      </c>
      <c r="H329" s="34">
        <f t="shared" si="76"/>
        <v>19.634729673957903</v>
      </c>
      <c r="I329">
        <f t="shared" si="77"/>
        <v>3876800</v>
      </c>
    </row>
    <row r="330" spans="1:9" ht="15.6" x14ac:dyDescent="0.3">
      <c r="A330" s="27">
        <v>85</v>
      </c>
      <c r="B330" s="27">
        <f t="shared" si="71"/>
        <v>62.9</v>
      </c>
      <c r="C330" s="27">
        <f t="shared" si="72"/>
        <v>152.15</v>
      </c>
      <c r="D330" s="27">
        <f t="shared" si="73"/>
        <v>504017.7</v>
      </c>
      <c r="E330" s="27">
        <f t="shared" si="74"/>
        <v>304756.45</v>
      </c>
      <c r="F330" s="27">
        <f t="shared" si="75"/>
        <v>808774.15</v>
      </c>
      <c r="G330" s="27" t="s">
        <v>154</v>
      </c>
      <c r="H330" s="34">
        <f t="shared" si="76"/>
        <v>19.634729673957903</v>
      </c>
      <c r="I330">
        <f t="shared" si="77"/>
        <v>4119100</v>
      </c>
    </row>
    <row r="331" spans="1:9" ht="15.6" x14ac:dyDescent="0.3">
      <c r="A331" s="27">
        <v>90</v>
      </c>
      <c r="B331" s="27">
        <f t="shared" si="71"/>
        <v>66.599999999999994</v>
      </c>
      <c r="C331" s="27">
        <f t="shared" si="72"/>
        <v>161.1</v>
      </c>
      <c r="D331" s="27">
        <f t="shared" si="73"/>
        <v>533665.79999999993</v>
      </c>
      <c r="E331" s="27">
        <f t="shared" si="74"/>
        <v>322683.3</v>
      </c>
      <c r="F331" s="27">
        <f t="shared" si="75"/>
        <v>856349.09999999986</v>
      </c>
      <c r="G331" s="27" t="s">
        <v>154</v>
      </c>
      <c r="H331" s="34">
        <f t="shared" si="76"/>
        <v>19.634729673957903</v>
      </c>
      <c r="I331">
        <f t="shared" si="77"/>
        <v>4361400</v>
      </c>
    </row>
    <row r="332" spans="1:9" ht="15.6" x14ac:dyDescent="0.3">
      <c r="A332" s="27">
        <v>95</v>
      </c>
      <c r="B332" s="27">
        <f t="shared" si="71"/>
        <v>70.3</v>
      </c>
      <c r="C332" s="27">
        <f t="shared" si="72"/>
        <v>170.05</v>
      </c>
      <c r="D332" s="27">
        <f t="shared" si="73"/>
        <v>563313.9</v>
      </c>
      <c r="E332" s="27">
        <f t="shared" si="74"/>
        <v>340610.15</v>
      </c>
      <c r="F332" s="27">
        <f t="shared" si="75"/>
        <v>903924.05</v>
      </c>
      <c r="G332" s="27" t="s">
        <v>154</v>
      </c>
      <c r="H332" s="34">
        <f t="shared" si="76"/>
        <v>19.634729673957903</v>
      </c>
      <c r="I332">
        <f t="shared" si="77"/>
        <v>4603700</v>
      </c>
    </row>
    <row r="333" spans="1:9" ht="15.6" x14ac:dyDescent="0.3">
      <c r="A333" s="27">
        <v>100</v>
      </c>
      <c r="B333" s="27">
        <f t="shared" si="71"/>
        <v>74</v>
      </c>
      <c r="C333" s="27">
        <f t="shared" si="72"/>
        <v>179</v>
      </c>
      <c r="D333" s="27">
        <f t="shared" si="73"/>
        <v>592962</v>
      </c>
      <c r="E333" s="27">
        <f t="shared" si="74"/>
        <v>358537</v>
      </c>
      <c r="F333" s="27">
        <f t="shared" si="75"/>
        <v>951499</v>
      </c>
      <c r="G333" s="27" t="s">
        <v>154</v>
      </c>
      <c r="H333" s="34">
        <f t="shared" si="76"/>
        <v>19.634729673957903</v>
      </c>
      <c r="I333">
        <f t="shared" si="77"/>
        <v>4846000</v>
      </c>
    </row>
    <row r="334" spans="1:9" ht="15.6" x14ac:dyDescent="0.3">
      <c r="A334" s="27">
        <v>105</v>
      </c>
      <c r="B334" s="27">
        <f t="shared" si="71"/>
        <v>77.7</v>
      </c>
      <c r="C334" s="27">
        <f t="shared" si="72"/>
        <v>187.95000000000002</v>
      </c>
      <c r="D334" s="27">
        <f t="shared" si="73"/>
        <v>622610.1</v>
      </c>
      <c r="E334" s="27">
        <f t="shared" si="74"/>
        <v>376463.85000000003</v>
      </c>
      <c r="F334" s="27">
        <f t="shared" si="75"/>
        <v>999073.95</v>
      </c>
      <c r="G334" s="27" t="s">
        <v>154</v>
      </c>
      <c r="H334" s="34">
        <f t="shared" si="76"/>
        <v>19.634729673957903</v>
      </c>
      <c r="I334">
        <f t="shared" si="77"/>
        <v>5088300</v>
      </c>
    </row>
    <row r="335" spans="1:9" ht="15.6" x14ac:dyDescent="0.3">
      <c r="A335" s="27">
        <v>110</v>
      </c>
      <c r="B335" s="27">
        <f t="shared" si="71"/>
        <v>81.400000000000006</v>
      </c>
      <c r="C335" s="27">
        <f t="shared" si="72"/>
        <v>196.9</v>
      </c>
      <c r="D335" s="27">
        <f t="shared" si="73"/>
        <v>652258.20000000007</v>
      </c>
      <c r="E335" s="27">
        <f t="shared" si="74"/>
        <v>394390.7</v>
      </c>
      <c r="F335" s="27">
        <f t="shared" si="75"/>
        <v>1046648.9000000001</v>
      </c>
      <c r="G335" s="27" t="s">
        <v>154</v>
      </c>
      <c r="H335" s="34">
        <f t="shared" si="76"/>
        <v>19.634729673957906</v>
      </c>
      <c r="I335">
        <f t="shared" si="77"/>
        <v>5330600</v>
      </c>
    </row>
    <row r="336" spans="1:9" ht="15.6" x14ac:dyDescent="0.3">
      <c r="A336" s="27">
        <v>115</v>
      </c>
      <c r="B336" s="27">
        <f t="shared" si="71"/>
        <v>85.1</v>
      </c>
      <c r="C336" s="27">
        <f t="shared" si="72"/>
        <v>205.85</v>
      </c>
      <c r="D336" s="27">
        <f t="shared" si="73"/>
        <v>681906.29999999993</v>
      </c>
      <c r="E336" s="27">
        <f t="shared" si="74"/>
        <v>412317.55</v>
      </c>
      <c r="F336" s="27">
        <f t="shared" si="75"/>
        <v>1094223.8499999999</v>
      </c>
      <c r="G336" s="27" t="s">
        <v>154</v>
      </c>
      <c r="H336" s="34">
        <f t="shared" si="76"/>
        <v>19.634729673957903</v>
      </c>
      <c r="I336">
        <f t="shared" si="77"/>
        <v>5572900</v>
      </c>
    </row>
    <row r="337" spans="1:9" ht="15.6" x14ac:dyDescent="0.3">
      <c r="A337" s="27">
        <v>120</v>
      </c>
      <c r="B337" s="27">
        <f t="shared" si="71"/>
        <v>88.8</v>
      </c>
      <c r="C337" s="27">
        <f t="shared" si="72"/>
        <v>214.8</v>
      </c>
      <c r="D337" s="27">
        <f t="shared" si="73"/>
        <v>711554.4</v>
      </c>
      <c r="E337" s="27">
        <f t="shared" si="74"/>
        <v>430244.4</v>
      </c>
      <c r="F337" s="27">
        <f t="shared" si="75"/>
        <v>1141798.8</v>
      </c>
      <c r="G337" s="27" t="s">
        <v>154</v>
      </c>
      <c r="H337" s="34">
        <f t="shared" si="76"/>
        <v>19.634729673957903</v>
      </c>
      <c r="I337">
        <f t="shared" si="77"/>
        <v>5815200</v>
      </c>
    </row>
    <row r="338" spans="1:9" ht="15.6" x14ac:dyDescent="0.3">
      <c r="A338" s="27">
        <v>5</v>
      </c>
      <c r="B338" s="27">
        <f>(A338*0.68)</f>
        <v>3.4000000000000004</v>
      </c>
      <c r="C338" s="27">
        <f>(A338*1.41)</f>
        <v>7.05</v>
      </c>
      <c r="D338" s="27">
        <f t="shared" si="73"/>
        <v>27244.200000000004</v>
      </c>
      <c r="E338" s="27">
        <f t="shared" si="74"/>
        <v>14121.15</v>
      </c>
      <c r="F338" s="27">
        <f t="shared" si="75"/>
        <v>41365.350000000006</v>
      </c>
      <c r="G338" s="27" t="s">
        <v>98</v>
      </c>
      <c r="H338" s="34">
        <f t="shared" si="76"/>
        <v>17.071956252579447</v>
      </c>
      <c r="I338">
        <f t="shared" si="77"/>
        <v>242300</v>
      </c>
    </row>
    <row r="339" spans="1:9" ht="15.6" x14ac:dyDescent="0.3">
      <c r="A339" s="27">
        <v>10</v>
      </c>
      <c r="B339" s="27">
        <f t="shared" ref="B339:B361" si="78">(A339*0.68)</f>
        <v>6.8000000000000007</v>
      </c>
      <c r="C339" s="27">
        <f t="shared" ref="C339:C361" si="79">(A339*1.41)</f>
        <v>14.1</v>
      </c>
      <c r="D339" s="27">
        <f t="shared" ref="D339:D362" si="80">(B339*8013)</f>
        <v>54488.400000000009</v>
      </c>
      <c r="E339" s="27">
        <f t="shared" ref="E339:E362" si="81">(C339*2003)</f>
        <v>28242.3</v>
      </c>
      <c r="F339" s="27">
        <f t="shared" ref="F339:F362" si="82">(D339+E339)</f>
        <v>82730.700000000012</v>
      </c>
      <c r="G339" s="27" t="s">
        <v>98</v>
      </c>
      <c r="H339" s="34">
        <f t="shared" si="76"/>
        <v>17.071956252579447</v>
      </c>
      <c r="I339">
        <f t="shared" si="77"/>
        <v>484600</v>
      </c>
    </row>
    <row r="340" spans="1:9" ht="15.6" x14ac:dyDescent="0.3">
      <c r="A340" s="27">
        <v>15</v>
      </c>
      <c r="B340" s="27">
        <f t="shared" si="78"/>
        <v>10.200000000000001</v>
      </c>
      <c r="C340" s="27">
        <f t="shared" si="79"/>
        <v>21.15</v>
      </c>
      <c r="D340" s="27">
        <f t="shared" si="80"/>
        <v>81732.600000000006</v>
      </c>
      <c r="E340" s="27">
        <f t="shared" si="81"/>
        <v>42363.45</v>
      </c>
      <c r="F340" s="27">
        <f t="shared" si="82"/>
        <v>124096.05</v>
      </c>
      <c r="G340" s="27" t="s">
        <v>98</v>
      </c>
      <c r="H340" s="34">
        <f t="shared" si="76"/>
        <v>17.071956252579447</v>
      </c>
      <c r="I340">
        <f t="shared" si="77"/>
        <v>726900</v>
      </c>
    </row>
    <row r="341" spans="1:9" ht="15.6" x14ac:dyDescent="0.3">
      <c r="A341" s="27">
        <v>20</v>
      </c>
      <c r="B341" s="27">
        <f t="shared" si="78"/>
        <v>13.600000000000001</v>
      </c>
      <c r="C341" s="27">
        <f t="shared" si="79"/>
        <v>28.2</v>
      </c>
      <c r="D341" s="27">
        <f t="shared" si="80"/>
        <v>108976.80000000002</v>
      </c>
      <c r="E341" s="27">
        <f t="shared" si="81"/>
        <v>56484.6</v>
      </c>
      <c r="F341" s="27">
        <f t="shared" si="82"/>
        <v>165461.40000000002</v>
      </c>
      <c r="G341" s="27" t="s">
        <v>98</v>
      </c>
      <c r="H341" s="34">
        <f t="shared" si="76"/>
        <v>17.071956252579447</v>
      </c>
      <c r="I341">
        <f t="shared" si="77"/>
        <v>969200</v>
      </c>
    </row>
    <row r="342" spans="1:9" ht="15.6" x14ac:dyDescent="0.3">
      <c r="A342" s="27">
        <v>25</v>
      </c>
      <c r="B342" s="27">
        <f t="shared" si="78"/>
        <v>17</v>
      </c>
      <c r="C342" s="27">
        <f t="shared" si="79"/>
        <v>35.25</v>
      </c>
      <c r="D342" s="27">
        <f t="shared" si="80"/>
        <v>136221</v>
      </c>
      <c r="E342" s="27">
        <f t="shared" si="81"/>
        <v>70605.75</v>
      </c>
      <c r="F342" s="27">
        <f t="shared" si="82"/>
        <v>206826.75</v>
      </c>
      <c r="G342" s="27" t="s">
        <v>98</v>
      </c>
      <c r="H342" s="34">
        <f t="shared" si="76"/>
        <v>17.071956252579447</v>
      </c>
      <c r="I342">
        <f t="shared" si="77"/>
        <v>1211500</v>
      </c>
    </row>
    <row r="343" spans="1:9" ht="15.6" x14ac:dyDescent="0.3">
      <c r="A343" s="27">
        <v>30</v>
      </c>
      <c r="B343" s="27">
        <f t="shared" si="78"/>
        <v>20.400000000000002</v>
      </c>
      <c r="C343" s="27">
        <f t="shared" si="79"/>
        <v>42.3</v>
      </c>
      <c r="D343" s="27">
        <f t="shared" si="80"/>
        <v>163465.20000000001</v>
      </c>
      <c r="E343" s="27">
        <f t="shared" si="81"/>
        <v>84726.9</v>
      </c>
      <c r="F343" s="27">
        <f t="shared" si="82"/>
        <v>248192.1</v>
      </c>
      <c r="G343" s="27" t="s">
        <v>98</v>
      </c>
      <c r="H343" s="34">
        <f t="shared" si="76"/>
        <v>17.071956252579447</v>
      </c>
      <c r="I343">
        <f t="shared" si="77"/>
        <v>1453800</v>
      </c>
    </row>
    <row r="344" spans="1:9" ht="15.6" x14ac:dyDescent="0.3">
      <c r="A344" s="27">
        <v>35</v>
      </c>
      <c r="B344" s="27">
        <f t="shared" si="78"/>
        <v>23.8</v>
      </c>
      <c r="C344" s="27">
        <f t="shared" si="79"/>
        <v>49.349999999999994</v>
      </c>
      <c r="D344" s="27">
        <f t="shared" si="80"/>
        <v>190709.4</v>
      </c>
      <c r="E344" s="27">
        <f t="shared" si="81"/>
        <v>98848.049999999988</v>
      </c>
      <c r="F344" s="27">
        <f t="shared" si="82"/>
        <v>289557.44999999995</v>
      </c>
      <c r="G344" s="27" t="s">
        <v>98</v>
      </c>
      <c r="H344" s="34">
        <f t="shared" si="76"/>
        <v>17.071956252579447</v>
      </c>
      <c r="I344">
        <f t="shared" si="77"/>
        <v>1696100</v>
      </c>
    </row>
    <row r="345" spans="1:9" ht="15.6" x14ac:dyDescent="0.3">
      <c r="A345" s="27">
        <v>40</v>
      </c>
      <c r="B345" s="27">
        <f t="shared" si="78"/>
        <v>27.200000000000003</v>
      </c>
      <c r="C345" s="27">
        <f t="shared" si="79"/>
        <v>56.4</v>
      </c>
      <c r="D345" s="27">
        <f t="shared" si="80"/>
        <v>217953.60000000003</v>
      </c>
      <c r="E345" s="27">
        <f t="shared" si="81"/>
        <v>112969.2</v>
      </c>
      <c r="F345" s="27">
        <f t="shared" si="82"/>
        <v>330922.80000000005</v>
      </c>
      <c r="G345" s="27" t="s">
        <v>98</v>
      </c>
      <c r="H345" s="34">
        <f t="shared" si="76"/>
        <v>17.071956252579447</v>
      </c>
      <c r="I345">
        <f t="shared" si="77"/>
        <v>1938400</v>
      </c>
    </row>
    <row r="346" spans="1:9" ht="15.6" x14ac:dyDescent="0.3">
      <c r="A346" s="27">
        <v>45</v>
      </c>
      <c r="B346" s="27">
        <f t="shared" si="78"/>
        <v>30.6</v>
      </c>
      <c r="C346" s="27">
        <f t="shared" si="79"/>
        <v>63.449999999999996</v>
      </c>
      <c r="D346" s="27">
        <f t="shared" si="80"/>
        <v>245197.80000000002</v>
      </c>
      <c r="E346" s="27">
        <f t="shared" si="81"/>
        <v>127090.34999999999</v>
      </c>
      <c r="F346" s="27">
        <f t="shared" si="82"/>
        <v>372288.15</v>
      </c>
      <c r="G346" s="27" t="s">
        <v>98</v>
      </c>
      <c r="H346" s="34">
        <f t="shared" si="76"/>
        <v>17.071956252579447</v>
      </c>
      <c r="I346">
        <f t="shared" si="77"/>
        <v>2180700</v>
      </c>
    </row>
    <row r="347" spans="1:9" ht="15.6" x14ac:dyDescent="0.3">
      <c r="A347" s="27">
        <v>50</v>
      </c>
      <c r="B347" s="27">
        <f t="shared" si="78"/>
        <v>34</v>
      </c>
      <c r="C347" s="27">
        <f t="shared" si="79"/>
        <v>70.5</v>
      </c>
      <c r="D347" s="27">
        <f t="shared" si="80"/>
        <v>272442</v>
      </c>
      <c r="E347" s="27">
        <f t="shared" si="81"/>
        <v>141211.5</v>
      </c>
      <c r="F347" s="27">
        <f t="shared" si="82"/>
        <v>413653.5</v>
      </c>
      <c r="G347" s="27" t="s">
        <v>98</v>
      </c>
      <c r="H347" s="34">
        <f t="shared" si="76"/>
        <v>17.071956252579447</v>
      </c>
      <c r="I347">
        <f t="shared" si="77"/>
        <v>2423000</v>
      </c>
    </row>
    <row r="348" spans="1:9" ht="15.6" x14ac:dyDescent="0.3">
      <c r="A348" s="27">
        <v>55</v>
      </c>
      <c r="B348" s="27">
        <f t="shared" si="78"/>
        <v>37.400000000000006</v>
      </c>
      <c r="C348" s="27">
        <f t="shared" si="79"/>
        <v>77.55</v>
      </c>
      <c r="D348" s="27">
        <f t="shared" si="80"/>
        <v>299686.20000000007</v>
      </c>
      <c r="E348" s="27">
        <f t="shared" si="81"/>
        <v>155332.65</v>
      </c>
      <c r="F348" s="27">
        <f t="shared" si="82"/>
        <v>455018.85000000009</v>
      </c>
      <c r="G348" s="27" t="s">
        <v>98</v>
      </c>
      <c r="H348" s="34">
        <f t="shared" si="76"/>
        <v>17.071956252579451</v>
      </c>
      <c r="I348">
        <f t="shared" si="77"/>
        <v>2665300</v>
      </c>
    </row>
    <row r="349" spans="1:9" ht="15.6" x14ac:dyDescent="0.3">
      <c r="A349" s="27">
        <v>60</v>
      </c>
      <c r="B349" s="27">
        <f t="shared" si="78"/>
        <v>40.800000000000004</v>
      </c>
      <c r="C349" s="27">
        <f t="shared" si="79"/>
        <v>84.6</v>
      </c>
      <c r="D349" s="27">
        <f t="shared" si="80"/>
        <v>326930.40000000002</v>
      </c>
      <c r="E349" s="27">
        <f t="shared" si="81"/>
        <v>169453.8</v>
      </c>
      <c r="F349" s="27">
        <f t="shared" si="82"/>
        <v>496384.2</v>
      </c>
      <c r="G349" s="27" t="s">
        <v>98</v>
      </c>
      <c r="H349" s="34">
        <f t="shared" si="76"/>
        <v>17.071956252579447</v>
      </c>
      <c r="I349">
        <f t="shared" si="77"/>
        <v>2907600</v>
      </c>
    </row>
    <row r="350" spans="1:9" ht="15.6" x14ac:dyDescent="0.3">
      <c r="A350" s="27">
        <v>65</v>
      </c>
      <c r="B350" s="27">
        <f t="shared" si="78"/>
        <v>44.2</v>
      </c>
      <c r="C350" s="27">
        <f t="shared" si="79"/>
        <v>91.649999999999991</v>
      </c>
      <c r="D350" s="27">
        <f t="shared" si="80"/>
        <v>354174.60000000003</v>
      </c>
      <c r="E350" s="27">
        <f t="shared" si="81"/>
        <v>183574.94999999998</v>
      </c>
      <c r="F350" s="27">
        <f t="shared" si="82"/>
        <v>537749.55000000005</v>
      </c>
      <c r="G350" s="27" t="s">
        <v>98</v>
      </c>
      <c r="H350" s="34">
        <f t="shared" si="76"/>
        <v>17.071956252579447</v>
      </c>
      <c r="I350">
        <f t="shared" si="77"/>
        <v>3149900</v>
      </c>
    </row>
    <row r="351" spans="1:9" ht="15.6" x14ac:dyDescent="0.3">
      <c r="A351" s="27">
        <v>70</v>
      </c>
      <c r="B351" s="27">
        <f t="shared" si="78"/>
        <v>47.6</v>
      </c>
      <c r="C351" s="27">
        <f t="shared" si="79"/>
        <v>98.699999999999989</v>
      </c>
      <c r="D351" s="27">
        <f t="shared" si="80"/>
        <v>381418.8</v>
      </c>
      <c r="E351" s="27">
        <f t="shared" si="81"/>
        <v>197696.09999999998</v>
      </c>
      <c r="F351" s="27">
        <f t="shared" si="82"/>
        <v>579114.89999999991</v>
      </c>
      <c r="G351" s="27" t="s">
        <v>98</v>
      </c>
      <c r="H351" s="34">
        <f t="shared" si="76"/>
        <v>17.071956252579447</v>
      </c>
      <c r="I351">
        <f t="shared" si="77"/>
        <v>3392200</v>
      </c>
    </row>
    <row r="352" spans="1:9" ht="15.6" x14ac:dyDescent="0.3">
      <c r="A352" s="27">
        <v>75</v>
      </c>
      <c r="B352" s="27">
        <f t="shared" si="78"/>
        <v>51.000000000000007</v>
      </c>
      <c r="C352" s="27">
        <f t="shared" si="79"/>
        <v>105.75</v>
      </c>
      <c r="D352" s="27">
        <f t="shared" si="80"/>
        <v>408663.00000000006</v>
      </c>
      <c r="E352" s="27">
        <f t="shared" si="81"/>
        <v>211817.25</v>
      </c>
      <c r="F352" s="27">
        <f t="shared" si="82"/>
        <v>620480.25</v>
      </c>
      <c r="G352" s="27" t="s">
        <v>98</v>
      </c>
      <c r="H352" s="34">
        <f t="shared" si="76"/>
        <v>17.071956252579447</v>
      </c>
      <c r="I352">
        <f t="shared" si="77"/>
        <v>3634500</v>
      </c>
    </row>
    <row r="353" spans="1:9" ht="15.6" x14ac:dyDescent="0.3">
      <c r="A353" s="27">
        <v>80</v>
      </c>
      <c r="B353" s="27">
        <f t="shared" si="78"/>
        <v>54.400000000000006</v>
      </c>
      <c r="C353" s="27">
        <f t="shared" si="79"/>
        <v>112.8</v>
      </c>
      <c r="D353" s="27">
        <f t="shared" si="80"/>
        <v>435907.20000000007</v>
      </c>
      <c r="E353" s="27">
        <f t="shared" si="81"/>
        <v>225938.4</v>
      </c>
      <c r="F353" s="27">
        <f t="shared" si="82"/>
        <v>661845.60000000009</v>
      </c>
      <c r="G353" s="27" t="s">
        <v>98</v>
      </c>
      <c r="H353" s="34">
        <f t="shared" si="76"/>
        <v>17.071956252579447</v>
      </c>
      <c r="I353">
        <f t="shared" si="77"/>
        <v>3876800</v>
      </c>
    </row>
    <row r="354" spans="1:9" ht="15.6" x14ac:dyDescent="0.3">
      <c r="A354" s="27">
        <v>85</v>
      </c>
      <c r="B354" s="27">
        <f t="shared" si="78"/>
        <v>57.800000000000004</v>
      </c>
      <c r="C354" s="27">
        <f t="shared" si="79"/>
        <v>119.85</v>
      </c>
      <c r="D354" s="27">
        <f t="shared" si="80"/>
        <v>463151.4</v>
      </c>
      <c r="E354" s="27">
        <f t="shared" si="81"/>
        <v>240059.55</v>
      </c>
      <c r="F354" s="27">
        <f t="shared" si="82"/>
        <v>703210.95</v>
      </c>
      <c r="G354" s="27" t="s">
        <v>98</v>
      </c>
      <c r="H354" s="34">
        <f t="shared" si="76"/>
        <v>17.071956252579447</v>
      </c>
      <c r="I354">
        <f t="shared" si="77"/>
        <v>4119100</v>
      </c>
    </row>
    <row r="355" spans="1:9" ht="15.6" x14ac:dyDescent="0.3">
      <c r="A355" s="27">
        <v>90</v>
      </c>
      <c r="B355" s="27">
        <f t="shared" si="78"/>
        <v>61.2</v>
      </c>
      <c r="C355" s="27">
        <f t="shared" si="79"/>
        <v>126.89999999999999</v>
      </c>
      <c r="D355" s="27">
        <f t="shared" si="80"/>
        <v>490395.60000000003</v>
      </c>
      <c r="E355" s="27">
        <f t="shared" si="81"/>
        <v>254180.69999999998</v>
      </c>
      <c r="F355" s="27">
        <f t="shared" si="82"/>
        <v>744576.3</v>
      </c>
      <c r="G355" s="27" t="s">
        <v>98</v>
      </c>
      <c r="H355" s="34">
        <f t="shared" si="76"/>
        <v>17.071956252579447</v>
      </c>
      <c r="I355">
        <f t="shared" si="77"/>
        <v>4361400</v>
      </c>
    </row>
    <row r="356" spans="1:9" ht="15.6" x14ac:dyDescent="0.3">
      <c r="A356" s="27">
        <v>95</v>
      </c>
      <c r="B356" s="27">
        <f t="shared" si="78"/>
        <v>64.600000000000009</v>
      </c>
      <c r="C356" s="27">
        <f t="shared" si="79"/>
        <v>133.94999999999999</v>
      </c>
      <c r="D356" s="27">
        <f t="shared" si="80"/>
        <v>517639.80000000005</v>
      </c>
      <c r="E356" s="27">
        <f t="shared" si="81"/>
        <v>268301.84999999998</v>
      </c>
      <c r="F356" s="27">
        <f t="shared" si="82"/>
        <v>785941.65</v>
      </c>
      <c r="G356" s="27" t="s">
        <v>98</v>
      </c>
      <c r="H356" s="34">
        <f t="shared" si="76"/>
        <v>17.071956252579447</v>
      </c>
      <c r="I356">
        <f t="shared" si="77"/>
        <v>4603700</v>
      </c>
    </row>
    <row r="357" spans="1:9" ht="15.6" x14ac:dyDescent="0.3">
      <c r="A357" s="27">
        <v>100</v>
      </c>
      <c r="B357" s="27">
        <f t="shared" si="78"/>
        <v>68</v>
      </c>
      <c r="C357" s="27">
        <f t="shared" si="79"/>
        <v>141</v>
      </c>
      <c r="D357" s="27">
        <f t="shared" si="80"/>
        <v>544884</v>
      </c>
      <c r="E357" s="27">
        <f t="shared" si="81"/>
        <v>282423</v>
      </c>
      <c r="F357" s="27">
        <f t="shared" si="82"/>
        <v>827307</v>
      </c>
      <c r="G357" s="27" t="s">
        <v>98</v>
      </c>
      <c r="H357" s="34">
        <f t="shared" si="76"/>
        <v>17.071956252579447</v>
      </c>
      <c r="I357">
        <f t="shared" si="77"/>
        <v>4846000</v>
      </c>
    </row>
    <row r="358" spans="1:9" ht="15.6" x14ac:dyDescent="0.3">
      <c r="A358" s="27">
        <v>105</v>
      </c>
      <c r="B358" s="27">
        <f t="shared" si="78"/>
        <v>71.400000000000006</v>
      </c>
      <c r="C358" s="27">
        <f t="shared" si="79"/>
        <v>148.04999999999998</v>
      </c>
      <c r="D358" s="27">
        <f t="shared" si="80"/>
        <v>572128.20000000007</v>
      </c>
      <c r="E358" s="27">
        <f t="shared" si="81"/>
        <v>296544.14999999997</v>
      </c>
      <c r="F358" s="27">
        <f t="shared" si="82"/>
        <v>868672.35000000009</v>
      </c>
      <c r="G358" s="27" t="s">
        <v>98</v>
      </c>
      <c r="H358" s="34">
        <f t="shared" si="76"/>
        <v>17.071956252579447</v>
      </c>
      <c r="I358">
        <f t="shared" si="77"/>
        <v>5088300</v>
      </c>
    </row>
    <row r="359" spans="1:9" ht="15.6" x14ac:dyDescent="0.3">
      <c r="A359" s="27">
        <v>110</v>
      </c>
      <c r="B359" s="27">
        <f t="shared" si="78"/>
        <v>74.800000000000011</v>
      </c>
      <c r="C359" s="27">
        <f t="shared" si="79"/>
        <v>155.1</v>
      </c>
      <c r="D359" s="27">
        <f t="shared" si="80"/>
        <v>599372.40000000014</v>
      </c>
      <c r="E359" s="27">
        <f t="shared" si="81"/>
        <v>310665.3</v>
      </c>
      <c r="F359" s="27">
        <f t="shared" si="82"/>
        <v>910037.70000000019</v>
      </c>
      <c r="G359" s="27" t="s">
        <v>98</v>
      </c>
      <c r="H359" s="34">
        <f t="shared" si="76"/>
        <v>17.071956252579451</v>
      </c>
      <c r="I359">
        <f t="shared" si="77"/>
        <v>5330600</v>
      </c>
    </row>
    <row r="360" spans="1:9" ht="15.6" x14ac:dyDescent="0.3">
      <c r="A360" s="27">
        <v>115</v>
      </c>
      <c r="B360" s="27">
        <f t="shared" si="78"/>
        <v>78.2</v>
      </c>
      <c r="C360" s="27">
        <f t="shared" si="79"/>
        <v>162.14999999999998</v>
      </c>
      <c r="D360" s="27">
        <f t="shared" si="80"/>
        <v>626616.6</v>
      </c>
      <c r="E360" s="27">
        <f t="shared" si="81"/>
        <v>324786.44999999995</v>
      </c>
      <c r="F360" s="27">
        <f t="shared" si="82"/>
        <v>951403.04999999993</v>
      </c>
      <c r="G360" s="27" t="s">
        <v>98</v>
      </c>
      <c r="H360" s="34">
        <f t="shared" si="76"/>
        <v>17.071956252579447</v>
      </c>
      <c r="I360">
        <f t="shared" si="77"/>
        <v>5572900</v>
      </c>
    </row>
    <row r="361" spans="1:9" ht="15.6" x14ac:dyDescent="0.3">
      <c r="A361" s="27">
        <v>120</v>
      </c>
      <c r="B361" s="27">
        <f t="shared" si="78"/>
        <v>81.600000000000009</v>
      </c>
      <c r="C361" s="27">
        <f t="shared" si="79"/>
        <v>169.2</v>
      </c>
      <c r="D361" s="27">
        <f t="shared" si="80"/>
        <v>653860.80000000005</v>
      </c>
      <c r="E361" s="27">
        <f t="shared" si="81"/>
        <v>338907.6</v>
      </c>
      <c r="F361" s="27">
        <f t="shared" si="82"/>
        <v>992768.4</v>
      </c>
      <c r="G361" s="27" t="s">
        <v>98</v>
      </c>
      <c r="H361" s="34">
        <f t="shared" si="76"/>
        <v>17.071956252579447</v>
      </c>
      <c r="I361">
        <f t="shared" si="77"/>
        <v>5815200</v>
      </c>
    </row>
    <row r="362" spans="1:9" ht="15.6" x14ac:dyDescent="0.3">
      <c r="A362" s="27">
        <v>5</v>
      </c>
      <c r="B362" s="27">
        <f>(A362*0.83)</f>
        <v>4.1499999999999995</v>
      </c>
      <c r="C362" s="27">
        <f>(A362*1.53)</f>
        <v>7.65</v>
      </c>
      <c r="D362" s="27">
        <f t="shared" si="80"/>
        <v>33253.949999999997</v>
      </c>
      <c r="E362" s="27">
        <f t="shared" si="81"/>
        <v>15322.95</v>
      </c>
      <c r="F362" s="27">
        <f t="shared" si="82"/>
        <v>48576.899999999994</v>
      </c>
      <c r="G362" s="27" t="s">
        <v>130</v>
      </c>
      <c r="H362" s="34">
        <f t="shared" si="76"/>
        <v>20.048245976062727</v>
      </c>
      <c r="I362">
        <f t="shared" si="77"/>
        <v>242300</v>
      </c>
    </row>
    <row r="363" spans="1:9" ht="15.6" x14ac:dyDescent="0.3">
      <c r="A363" s="27">
        <v>10</v>
      </c>
      <c r="B363" s="27">
        <f t="shared" ref="B363:B385" si="83">(A363*0.83)</f>
        <v>8.2999999999999989</v>
      </c>
      <c r="C363" s="27">
        <f t="shared" ref="C363:C385" si="84">(A363*1.53)</f>
        <v>15.3</v>
      </c>
      <c r="D363" s="27">
        <f t="shared" ref="D363:D385" si="85">(B363*8013)</f>
        <v>66507.899999999994</v>
      </c>
      <c r="E363" s="27">
        <f t="shared" ref="E363:E385" si="86">(C363*2003)</f>
        <v>30645.9</v>
      </c>
      <c r="F363" s="27">
        <f t="shared" ref="F363:F386" si="87">(D363+E363)</f>
        <v>97153.799999999988</v>
      </c>
      <c r="G363" s="27" t="s">
        <v>130</v>
      </c>
      <c r="H363" s="34">
        <f t="shared" si="76"/>
        <v>20.048245976062727</v>
      </c>
      <c r="I363">
        <f t="shared" si="77"/>
        <v>484600</v>
      </c>
    </row>
    <row r="364" spans="1:9" ht="15.6" x14ac:dyDescent="0.3">
      <c r="A364" s="27">
        <v>15</v>
      </c>
      <c r="B364" s="27">
        <f t="shared" si="83"/>
        <v>12.45</v>
      </c>
      <c r="C364" s="27">
        <f t="shared" si="84"/>
        <v>22.95</v>
      </c>
      <c r="D364" s="27">
        <f t="shared" si="85"/>
        <v>99761.849999999991</v>
      </c>
      <c r="E364" s="27">
        <f t="shared" si="86"/>
        <v>45968.85</v>
      </c>
      <c r="F364" s="27">
        <f t="shared" si="87"/>
        <v>145730.69999999998</v>
      </c>
      <c r="G364" s="27" t="s">
        <v>130</v>
      </c>
      <c r="H364" s="34">
        <f t="shared" si="76"/>
        <v>20.048245976062727</v>
      </c>
      <c r="I364">
        <f t="shared" si="77"/>
        <v>726900</v>
      </c>
    </row>
    <row r="365" spans="1:9" ht="15.6" x14ac:dyDescent="0.3">
      <c r="A365" s="27">
        <v>20</v>
      </c>
      <c r="B365" s="27">
        <f t="shared" si="83"/>
        <v>16.599999999999998</v>
      </c>
      <c r="C365" s="27">
        <f t="shared" si="84"/>
        <v>30.6</v>
      </c>
      <c r="D365" s="27">
        <f t="shared" si="85"/>
        <v>133015.79999999999</v>
      </c>
      <c r="E365" s="27">
        <f t="shared" si="86"/>
        <v>61291.8</v>
      </c>
      <c r="F365" s="27">
        <f t="shared" si="87"/>
        <v>194307.59999999998</v>
      </c>
      <c r="G365" s="27" t="s">
        <v>130</v>
      </c>
      <c r="H365" s="34">
        <f t="shared" si="76"/>
        <v>20.048245976062727</v>
      </c>
      <c r="I365">
        <f t="shared" si="77"/>
        <v>969200</v>
      </c>
    </row>
    <row r="366" spans="1:9" ht="15.6" x14ac:dyDescent="0.3">
      <c r="A366" s="27">
        <v>25</v>
      </c>
      <c r="B366" s="27">
        <f t="shared" si="83"/>
        <v>20.75</v>
      </c>
      <c r="C366" s="27">
        <f t="shared" si="84"/>
        <v>38.25</v>
      </c>
      <c r="D366" s="27">
        <f t="shared" si="85"/>
        <v>166269.75</v>
      </c>
      <c r="E366" s="27">
        <f t="shared" si="86"/>
        <v>76614.75</v>
      </c>
      <c r="F366" s="27">
        <f t="shared" si="87"/>
        <v>242884.5</v>
      </c>
      <c r="G366" s="27" t="s">
        <v>130</v>
      </c>
      <c r="H366" s="34">
        <f t="shared" si="76"/>
        <v>20.048245976062731</v>
      </c>
      <c r="I366">
        <f t="shared" si="77"/>
        <v>1211500</v>
      </c>
    </row>
    <row r="367" spans="1:9" ht="15.6" x14ac:dyDescent="0.3">
      <c r="A367" s="27">
        <v>30</v>
      </c>
      <c r="B367" s="27">
        <f t="shared" si="83"/>
        <v>24.9</v>
      </c>
      <c r="C367" s="27">
        <f t="shared" si="84"/>
        <v>45.9</v>
      </c>
      <c r="D367" s="27">
        <f t="shared" si="85"/>
        <v>199523.69999999998</v>
      </c>
      <c r="E367" s="27">
        <f t="shared" si="86"/>
        <v>91937.7</v>
      </c>
      <c r="F367" s="27">
        <f t="shared" si="87"/>
        <v>291461.39999999997</v>
      </c>
      <c r="G367" s="27" t="s">
        <v>130</v>
      </c>
      <c r="H367" s="34">
        <f t="shared" si="76"/>
        <v>20.048245976062727</v>
      </c>
      <c r="I367">
        <f t="shared" si="77"/>
        <v>1453800</v>
      </c>
    </row>
    <row r="368" spans="1:9" ht="15.6" x14ac:dyDescent="0.3">
      <c r="A368" s="27">
        <v>35</v>
      </c>
      <c r="B368" s="27">
        <f t="shared" si="83"/>
        <v>29.049999999999997</v>
      </c>
      <c r="C368" s="27">
        <f t="shared" si="84"/>
        <v>53.550000000000004</v>
      </c>
      <c r="D368" s="27">
        <f t="shared" si="85"/>
        <v>232777.64999999997</v>
      </c>
      <c r="E368" s="27">
        <f t="shared" si="86"/>
        <v>107260.65000000001</v>
      </c>
      <c r="F368" s="27">
        <f t="shared" si="87"/>
        <v>340038.3</v>
      </c>
      <c r="G368" s="27" t="s">
        <v>130</v>
      </c>
      <c r="H368" s="34">
        <f t="shared" si="76"/>
        <v>20.048245976062731</v>
      </c>
      <c r="I368">
        <f t="shared" si="77"/>
        <v>1696100</v>
      </c>
    </row>
    <row r="369" spans="1:9" ht="15.6" x14ac:dyDescent="0.3">
      <c r="A369" s="27">
        <v>40</v>
      </c>
      <c r="B369" s="27">
        <f t="shared" si="83"/>
        <v>33.199999999999996</v>
      </c>
      <c r="C369" s="27">
        <f t="shared" si="84"/>
        <v>61.2</v>
      </c>
      <c r="D369" s="27">
        <f t="shared" si="85"/>
        <v>266031.59999999998</v>
      </c>
      <c r="E369" s="27">
        <f t="shared" si="86"/>
        <v>122583.6</v>
      </c>
      <c r="F369" s="27">
        <f t="shared" si="87"/>
        <v>388615.19999999995</v>
      </c>
      <c r="G369" s="27" t="s">
        <v>130</v>
      </c>
      <c r="H369" s="34">
        <f t="shared" si="76"/>
        <v>20.048245976062727</v>
      </c>
      <c r="I369">
        <f t="shared" si="77"/>
        <v>1938400</v>
      </c>
    </row>
    <row r="370" spans="1:9" ht="15.6" x14ac:dyDescent="0.3">
      <c r="A370" s="27">
        <v>45</v>
      </c>
      <c r="B370" s="27">
        <f t="shared" si="83"/>
        <v>37.35</v>
      </c>
      <c r="C370" s="27">
        <f t="shared" si="84"/>
        <v>68.849999999999994</v>
      </c>
      <c r="D370" s="27">
        <f t="shared" si="85"/>
        <v>299285.55</v>
      </c>
      <c r="E370" s="27">
        <f t="shared" si="86"/>
        <v>137906.54999999999</v>
      </c>
      <c r="F370" s="27">
        <f t="shared" si="87"/>
        <v>437192.1</v>
      </c>
      <c r="G370" s="27" t="s">
        <v>130</v>
      </c>
      <c r="H370" s="34">
        <f t="shared" si="76"/>
        <v>20.048245976062731</v>
      </c>
      <c r="I370">
        <f t="shared" si="77"/>
        <v>2180700</v>
      </c>
    </row>
    <row r="371" spans="1:9" ht="15.6" x14ac:dyDescent="0.3">
      <c r="A371" s="27">
        <v>50</v>
      </c>
      <c r="B371" s="27">
        <f t="shared" si="83"/>
        <v>41.5</v>
      </c>
      <c r="C371" s="27">
        <f t="shared" si="84"/>
        <v>76.5</v>
      </c>
      <c r="D371" s="27">
        <f t="shared" si="85"/>
        <v>332539.5</v>
      </c>
      <c r="E371" s="27">
        <f t="shared" si="86"/>
        <v>153229.5</v>
      </c>
      <c r="F371" s="27">
        <f t="shared" si="87"/>
        <v>485769</v>
      </c>
      <c r="G371" s="27" t="s">
        <v>130</v>
      </c>
      <c r="H371" s="34">
        <f t="shared" si="76"/>
        <v>20.048245976062731</v>
      </c>
      <c r="I371">
        <f t="shared" si="77"/>
        <v>2423000</v>
      </c>
    </row>
    <row r="372" spans="1:9" ht="15.6" x14ac:dyDescent="0.3">
      <c r="A372" s="27">
        <v>55</v>
      </c>
      <c r="B372" s="27">
        <f t="shared" si="83"/>
        <v>45.65</v>
      </c>
      <c r="C372" s="27">
        <f t="shared" si="84"/>
        <v>84.15</v>
      </c>
      <c r="D372" s="27">
        <f t="shared" si="85"/>
        <v>365793.45</v>
      </c>
      <c r="E372" s="27">
        <f t="shared" si="86"/>
        <v>168552.45</v>
      </c>
      <c r="F372" s="27">
        <f t="shared" si="87"/>
        <v>534345.9</v>
      </c>
      <c r="G372" s="27" t="s">
        <v>130</v>
      </c>
      <c r="H372" s="34">
        <f t="shared" si="76"/>
        <v>20.048245976062734</v>
      </c>
      <c r="I372">
        <f t="shared" si="77"/>
        <v>2665300</v>
      </c>
    </row>
    <row r="373" spans="1:9" ht="15.6" x14ac:dyDescent="0.3">
      <c r="A373" s="27">
        <v>60</v>
      </c>
      <c r="B373" s="27">
        <f t="shared" si="83"/>
        <v>49.8</v>
      </c>
      <c r="C373" s="27">
        <f t="shared" si="84"/>
        <v>91.8</v>
      </c>
      <c r="D373" s="27">
        <f t="shared" si="85"/>
        <v>399047.39999999997</v>
      </c>
      <c r="E373" s="27">
        <f t="shared" si="86"/>
        <v>183875.4</v>
      </c>
      <c r="F373" s="27">
        <f t="shared" si="87"/>
        <v>582922.79999999993</v>
      </c>
      <c r="G373" s="27" t="s">
        <v>130</v>
      </c>
      <c r="H373" s="34">
        <f t="shared" si="76"/>
        <v>20.048245976062727</v>
      </c>
      <c r="I373">
        <f t="shared" si="77"/>
        <v>2907600</v>
      </c>
    </row>
    <row r="374" spans="1:9" ht="15.6" x14ac:dyDescent="0.3">
      <c r="A374" s="27">
        <v>65</v>
      </c>
      <c r="B374" s="27">
        <f t="shared" si="83"/>
        <v>53.949999999999996</v>
      </c>
      <c r="C374" s="27">
        <f t="shared" si="84"/>
        <v>99.45</v>
      </c>
      <c r="D374" s="27">
        <f t="shared" si="85"/>
        <v>432301.35</v>
      </c>
      <c r="E374" s="27">
        <f t="shared" si="86"/>
        <v>199198.35</v>
      </c>
      <c r="F374" s="27">
        <f t="shared" si="87"/>
        <v>631499.69999999995</v>
      </c>
      <c r="G374" s="27" t="s">
        <v>130</v>
      </c>
      <c r="H374" s="34">
        <f t="shared" si="76"/>
        <v>20.048245976062731</v>
      </c>
      <c r="I374">
        <f t="shared" si="77"/>
        <v>3149900</v>
      </c>
    </row>
    <row r="375" spans="1:9" ht="15.6" x14ac:dyDescent="0.3">
      <c r="A375" s="27">
        <v>70</v>
      </c>
      <c r="B375" s="27">
        <f t="shared" si="83"/>
        <v>58.099999999999994</v>
      </c>
      <c r="C375" s="27">
        <f t="shared" si="84"/>
        <v>107.10000000000001</v>
      </c>
      <c r="D375" s="27">
        <f t="shared" si="85"/>
        <v>465555.29999999993</v>
      </c>
      <c r="E375" s="27">
        <f t="shared" si="86"/>
        <v>214521.30000000002</v>
      </c>
      <c r="F375" s="27">
        <f t="shared" si="87"/>
        <v>680076.6</v>
      </c>
      <c r="G375" s="27" t="s">
        <v>130</v>
      </c>
      <c r="H375" s="34">
        <f t="shared" si="76"/>
        <v>20.048245976062731</v>
      </c>
      <c r="I375">
        <f t="shared" si="77"/>
        <v>3392200</v>
      </c>
    </row>
    <row r="376" spans="1:9" ht="15.6" x14ac:dyDescent="0.3">
      <c r="A376" s="27">
        <v>75</v>
      </c>
      <c r="B376" s="27">
        <f t="shared" si="83"/>
        <v>62.25</v>
      </c>
      <c r="C376" s="27">
        <f t="shared" si="84"/>
        <v>114.75</v>
      </c>
      <c r="D376" s="27">
        <f t="shared" si="85"/>
        <v>498809.25</v>
      </c>
      <c r="E376" s="27">
        <f t="shared" si="86"/>
        <v>229844.25</v>
      </c>
      <c r="F376" s="27">
        <f t="shared" si="87"/>
        <v>728653.5</v>
      </c>
      <c r="G376" s="27" t="s">
        <v>130</v>
      </c>
      <c r="H376" s="34">
        <f t="shared" si="76"/>
        <v>20.048245976062731</v>
      </c>
      <c r="I376">
        <f t="shared" si="77"/>
        <v>3634500</v>
      </c>
    </row>
    <row r="377" spans="1:9" ht="15.6" x14ac:dyDescent="0.3">
      <c r="A377" s="27">
        <v>80</v>
      </c>
      <c r="B377" s="27">
        <f t="shared" si="83"/>
        <v>66.399999999999991</v>
      </c>
      <c r="C377" s="27">
        <f t="shared" si="84"/>
        <v>122.4</v>
      </c>
      <c r="D377" s="27">
        <f t="shared" si="85"/>
        <v>532063.19999999995</v>
      </c>
      <c r="E377" s="27">
        <f t="shared" si="86"/>
        <v>245167.2</v>
      </c>
      <c r="F377" s="27">
        <f t="shared" si="87"/>
        <v>777230.39999999991</v>
      </c>
      <c r="G377" s="27" t="s">
        <v>130</v>
      </c>
      <c r="H377" s="34">
        <f t="shared" si="76"/>
        <v>20.048245976062727</v>
      </c>
      <c r="I377">
        <f t="shared" si="77"/>
        <v>3876800</v>
      </c>
    </row>
    <row r="378" spans="1:9" ht="15.6" x14ac:dyDescent="0.3">
      <c r="A378" s="27">
        <v>85</v>
      </c>
      <c r="B378" s="27">
        <f t="shared" si="83"/>
        <v>70.55</v>
      </c>
      <c r="C378" s="27">
        <f t="shared" si="84"/>
        <v>130.05000000000001</v>
      </c>
      <c r="D378" s="27">
        <f t="shared" si="85"/>
        <v>565317.15</v>
      </c>
      <c r="E378" s="27">
        <f t="shared" si="86"/>
        <v>260490.15000000002</v>
      </c>
      <c r="F378" s="27">
        <f t="shared" si="87"/>
        <v>825807.3</v>
      </c>
      <c r="G378" s="27" t="s">
        <v>130</v>
      </c>
      <c r="H378" s="34">
        <f t="shared" si="76"/>
        <v>20.048245976062734</v>
      </c>
      <c r="I378">
        <f t="shared" si="77"/>
        <v>4119100</v>
      </c>
    </row>
    <row r="379" spans="1:9" ht="15.6" x14ac:dyDescent="0.3">
      <c r="A379" s="27">
        <v>90</v>
      </c>
      <c r="B379" s="27">
        <f t="shared" si="83"/>
        <v>74.7</v>
      </c>
      <c r="C379" s="27">
        <f t="shared" si="84"/>
        <v>137.69999999999999</v>
      </c>
      <c r="D379" s="27">
        <f t="shared" si="85"/>
        <v>598571.1</v>
      </c>
      <c r="E379" s="27">
        <f t="shared" si="86"/>
        <v>275813.09999999998</v>
      </c>
      <c r="F379" s="27">
        <f t="shared" si="87"/>
        <v>874384.2</v>
      </c>
      <c r="G379" s="27" t="s">
        <v>130</v>
      </c>
      <c r="H379" s="34">
        <f t="shared" si="76"/>
        <v>20.048245976062731</v>
      </c>
      <c r="I379">
        <f t="shared" si="77"/>
        <v>4361400</v>
      </c>
    </row>
    <row r="380" spans="1:9" ht="15.6" x14ac:dyDescent="0.3">
      <c r="A380" s="27">
        <v>95</v>
      </c>
      <c r="B380" s="27">
        <f t="shared" si="83"/>
        <v>78.849999999999994</v>
      </c>
      <c r="C380" s="27">
        <f t="shared" si="84"/>
        <v>145.35</v>
      </c>
      <c r="D380" s="27">
        <f t="shared" si="85"/>
        <v>631825.04999999993</v>
      </c>
      <c r="E380" s="27">
        <f t="shared" si="86"/>
        <v>291136.05</v>
      </c>
      <c r="F380" s="27">
        <f t="shared" si="87"/>
        <v>922961.09999999986</v>
      </c>
      <c r="G380" s="27" t="s">
        <v>130</v>
      </c>
      <c r="H380" s="34">
        <f t="shared" si="76"/>
        <v>20.048245976062727</v>
      </c>
      <c r="I380">
        <f t="shared" si="77"/>
        <v>4603700</v>
      </c>
    </row>
    <row r="381" spans="1:9" ht="15.6" x14ac:dyDescent="0.3">
      <c r="A381" s="27">
        <v>100</v>
      </c>
      <c r="B381" s="27">
        <f t="shared" si="83"/>
        <v>83</v>
      </c>
      <c r="C381" s="27">
        <f t="shared" si="84"/>
        <v>153</v>
      </c>
      <c r="D381" s="27">
        <f t="shared" si="85"/>
        <v>665079</v>
      </c>
      <c r="E381" s="27">
        <f t="shared" si="86"/>
        <v>306459</v>
      </c>
      <c r="F381" s="27">
        <f t="shared" si="87"/>
        <v>971538</v>
      </c>
      <c r="G381" s="27" t="s">
        <v>130</v>
      </c>
      <c r="H381" s="34">
        <f t="shared" si="76"/>
        <v>20.048245976062731</v>
      </c>
      <c r="I381">
        <f t="shared" si="77"/>
        <v>4846000</v>
      </c>
    </row>
    <row r="382" spans="1:9" ht="15.6" x14ac:dyDescent="0.3">
      <c r="A382" s="27">
        <v>105</v>
      </c>
      <c r="B382" s="27">
        <f t="shared" si="83"/>
        <v>87.149999999999991</v>
      </c>
      <c r="C382" s="27">
        <f t="shared" si="84"/>
        <v>160.65</v>
      </c>
      <c r="D382" s="27">
        <f t="shared" si="85"/>
        <v>698332.95</v>
      </c>
      <c r="E382" s="27">
        <f t="shared" si="86"/>
        <v>321781.95</v>
      </c>
      <c r="F382" s="27">
        <f t="shared" si="87"/>
        <v>1020114.8999999999</v>
      </c>
      <c r="G382" s="27" t="s">
        <v>130</v>
      </c>
      <c r="H382" s="34">
        <f t="shared" si="76"/>
        <v>20.048245976062731</v>
      </c>
      <c r="I382">
        <f t="shared" si="77"/>
        <v>5088300</v>
      </c>
    </row>
    <row r="383" spans="1:9" ht="15.6" x14ac:dyDescent="0.3">
      <c r="A383" s="27">
        <v>110</v>
      </c>
      <c r="B383" s="27">
        <f t="shared" si="83"/>
        <v>91.3</v>
      </c>
      <c r="C383" s="27">
        <f t="shared" si="84"/>
        <v>168.3</v>
      </c>
      <c r="D383" s="27">
        <f t="shared" si="85"/>
        <v>731586.9</v>
      </c>
      <c r="E383" s="27">
        <f t="shared" si="86"/>
        <v>337104.9</v>
      </c>
      <c r="F383" s="27">
        <f t="shared" si="87"/>
        <v>1068691.8</v>
      </c>
      <c r="G383" s="27" t="s">
        <v>130</v>
      </c>
      <c r="H383" s="34">
        <f t="shared" si="76"/>
        <v>20.048245976062734</v>
      </c>
      <c r="I383">
        <f t="shared" si="77"/>
        <v>5330600</v>
      </c>
    </row>
    <row r="384" spans="1:9" ht="15.6" x14ac:dyDescent="0.3">
      <c r="A384" s="27">
        <v>115</v>
      </c>
      <c r="B384" s="27">
        <f t="shared" si="83"/>
        <v>95.449999999999989</v>
      </c>
      <c r="C384" s="27">
        <f t="shared" si="84"/>
        <v>175.95000000000002</v>
      </c>
      <c r="D384" s="27">
        <f t="shared" si="85"/>
        <v>764840.84999999986</v>
      </c>
      <c r="E384" s="27">
        <f t="shared" si="86"/>
        <v>352427.85000000003</v>
      </c>
      <c r="F384" s="27">
        <f t="shared" si="87"/>
        <v>1117268.7</v>
      </c>
      <c r="G384" s="27" t="s">
        <v>130</v>
      </c>
      <c r="H384" s="34">
        <f t="shared" si="76"/>
        <v>20.048245976062731</v>
      </c>
      <c r="I384">
        <f t="shared" si="77"/>
        <v>5572900</v>
      </c>
    </row>
    <row r="385" spans="1:9" ht="15.6" x14ac:dyDescent="0.3">
      <c r="A385" s="27">
        <v>120</v>
      </c>
      <c r="B385" s="27">
        <f t="shared" si="83"/>
        <v>99.6</v>
      </c>
      <c r="C385" s="27">
        <f t="shared" si="84"/>
        <v>183.6</v>
      </c>
      <c r="D385" s="27">
        <f t="shared" si="85"/>
        <v>798094.79999999993</v>
      </c>
      <c r="E385" s="27">
        <f t="shared" si="86"/>
        <v>367750.8</v>
      </c>
      <c r="F385" s="27">
        <f t="shared" si="87"/>
        <v>1165845.5999999999</v>
      </c>
      <c r="G385" s="27" t="s">
        <v>130</v>
      </c>
      <c r="H385" s="34">
        <f t="shared" si="76"/>
        <v>20.048245976062727</v>
      </c>
      <c r="I385">
        <f t="shared" si="77"/>
        <v>5815200</v>
      </c>
    </row>
    <row r="386" spans="1:9" ht="15.6" x14ac:dyDescent="0.3">
      <c r="A386" s="27">
        <v>5</v>
      </c>
      <c r="B386" s="27">
        <f>(A386*0.94)</f>
        <v>4.6999999999999993</v>
      </c>
      <c r="C386" s="27">
        <f>(A386*1.66)</f>
        <v>8.2999999999999989</v>
      </c>
      <c r="D386" s="27">
        <f>(B386*9093)</f>
        <v>42737.099999999991</v>
      </c>
      <c r="E386" s="27">
        <f>(C386*2273)</f>
        <v>18865.899999999998</v>
      </c>
      <c r="F386" s="27">
        <f t="shared" si="87"/>
        <v>61602.999999999985</v>
      </c>
      <c r="G386" s="27" t="s">
        <v>80</v>
      </c>
      <c r="H386" s="34">
        <f t="shared" si="76"/>
        <v>25.424267437061488</v>
      </c>
      <c r="I386">
        <f t="shared" si="77"/>
        <v>242300</v>
      </c>
    </row>
    <row r="387" spans="1:9" ht="15.6" x14ac:dyDescent="0.3">
      <c r="A387" s="27">
        <v>10</v>
      </c>
      <c r="B387" s="27">
        <f t="shared" ref="B387:B409" si="88">(A387*0.94)</f>
        <v>9.3999999999999986</v>
      </c>
      <c r="C387" s="27">
        <f t="shared" ref="C387:C409" si="89">(A387*1.66)</f>
        <v>16.599999999999998</v>
      </c>
      <c r="D387" s="27">
        <f t="shared" ref="D387:D409" si="90">(B387*9093)</f>
        <v>85474.199999999983</v>
      </c>
      <c r="E387" s="27">
        <f t="shared" ref="E387:E409" si="91">(C387*2273)</f>
        <v>37731.799999999996</v>
      </c>
      <c r="F387" s="27">
        <f t="shared" ref="F387:F410" si="92">(D387+E387)</f>
        <v>123205.99999999997</v>
      </c>
      <c r="G387" s="27" t="s">
        <v>80</v>
      </c>
      <c r="H387" s="34">
        <f t="shared" ref="H387:H450" si="93">(F387/I387)*100</f>
        <v>25.424267437061488</v>
      </c>
      <c r="I387">
        <f t="shared" ref="I387:I450" si="94">(48460*A387)</f>
        <v>484600</v>
      </c>
    </row>
    <row r="388" spans="1:9" ht="15.6" x14ac:dyDescent="0.3">
      <c r="A388" s="27">
        <v>15</v>
      </c>
      <c r="B388" s="27">
        <f t="shared" si="88"/>
        <v>14.1</v>
      </c>
      <c r="C388" s="27">
        <f t="shared" si="89"/>
        <v>24.9</v>
      </c>
      <c r="D388" s="27">
        <f t="shared" si="90"/>
        <v>128211.3</v>
      </c>
      <c r="E388" s="27">
        <f t="shared" si="91"/>
        <v>56597.7</v>
      </c>
      <c r="F388" s="27">
        <f t="shared" si="92"/>
        <v>184809</v>
      </c>
      <c r="G388" s="27" t="s">
        <v>80</v>
      </c>
      <c r="H388" s="34">
        <f t="shared" si="93"/>
        <v>25.424267437061491</v>
      </c>
      <c r="I388">
        <f t="shared" si="94"/>
        <v>726900</v>
      </c>
    </row>
    <row r="389" spans="1:9" ht="15.6" x14ac:dyDescent="0.3">
      <c r="A389" s="27">
        <v>20</v>
      </c>
      <c r="B389" s="27">
        <f t="shared" si="88"/>
        <v>18.799999999999997</v>
      </c>
      <c r="C389" s="27">
        <f t="shared" si="89"/>
        <v>33.199999999999996</v>
      </c>
      <c r="D389" s="27">
        <f t="shared" si="90"/>
        <v>170948.39999999997</v>
      </c>
      <c r="E389" s="27">
        <f t="shared" si="91"/>
        <v>75463.599999999991</v>
      </c>
      <c r="F389" s="27">
        <f t="shared" si="92"/>
        <v>246411.99999999994</v>
      </c>
      <c r="G389" s="27" t="s">
        <v>80</v>
      </c>
      <c r="H389" s="34">
        <f t="shared" si="93"/>
        <v>25.424267437061488</v>
      </c>
      <c r="I389">
        <f t="shared" si="94"/>
        <v>969200</v>
      </c>
    </row>
    <row r="390" spans="1:9" ht="15.6" x14ac:dyDescent="0.3">
      <c r="A390" s="27">
        <v>25</v>
      </c>
      <c r="B390" s="27">
        <f t="shared" si="88"/>
        <v>23.5</v>
      </c>
      <c r="C390" s="27">
        <f t="shared" si="89"/>
        <v>41.5</v>
      </c>
      <c r="D390" s="27">
        <f t="shared" si="90"/>
        <v>213685.5</v>
      </c>
      <c r="E390" s="27">
        <f t="shared" si="91"/>
        <v>94329.5</v>
      </c>
      <c r="F390" s="27">
        <f t="shared" si="92"/>
        <v>308015</v>
      </c>
      <c r="G390" s="27" t="s">
        <v>80</v>
      </c>
      <c r="H390" s="34">
        <f t="shared" si="93"/>
        <v>25.424267437061491</v>
      </c>
      <c r="I390">
        <f t="shared" si="94"/>
        <v>1211500</v>
      </c>
    </row>
    <row r="391" spans="1:9" ht="15.6" x14ac:dyDescent="0.3">
      <c r="A391" s="27">
        <v>30</v>
      </c>
      <c r="B391" s="27">
        <f t="shared" si="88"/>
        <v>28.2</v>
      </c>
      <c r="C391" s="27">
        <f t="shared" si="89"/>
        <v>49.8</v>
      </c>
      <c r="D391" s="27">
        <f t="shared" si="90"/>
        <v>256422.6</v>
      </c>
      <c r="E391" s="27">
        <f t="shared" si="91"/>
        <v>113195.4</v>
      </c>
      <c r="F391" s="27">
        <f t="shared" si="92"/>
        <v>369618</v>
      </c>
      <c r="G391" s="27" t="s">
        <v>80</v>
      </c>
      <c r="H391" s="34">
        <f t="shared" si="93"/>
        <v>25.424267437061491</v>
      </c>
      <c r="I391">
        <f t="shared" si="94"/>
        <v>1453800</v>
      </c>
    </row>
    <row r="392" spans="1:9" ht="15.6" x14ac:dyDescent="0.3">
      <c r="A392" s="27">
        <v>35</v>
      </c>
      <c r="B392" s="27">
        <f t="shared" si="88"/>
        <v>32.9</v>
      </c>
      <c r="C392" s="27">
        <f t="shared" si="89"/>
        <v>58.099999999999994</v>
      </c>
      <c r="D392" s="27">
        <f t="shared" si="90"/>
        <v>299159.7</v>
      </c>
      <c r="E392" s="27">
        <f t="shared" si="91"/>
        <v>132061.29999999999</v>
      </c>
      <c r="F392" s="27">
        <f t="shared" si="92"/>
        <v>431221</v>
      </c>
      <c r="G392" s="27" t="s">
        <v>80</v>
      </c>
      <c r="H392" s="34">
        <f t="shared" si="93"/>
        <v>25.424267437061491</v>
      </c>
      <c r="I392">
        <f t="shared" si="94"/>
        <v>1696100</v>
      </c>
    </row>
    <row r="393" spans="1:9" ht="15.6" x14ac:dyDescent="0.3">
      <c r="A393" s="27">
        <v>40</v>
      </c>
      <c r="B393" s="27">
        <f t="shared" si="88"/>
        <v>37.599999999999994</v>
      </c>
      <c r="C393" s="27">
        <f t="shared" si="89"/>
        <v>66.399999999999991</v>
      </c>
      <c r="D393" s="27">
        <f t="shared" si="90"/>
        <v>341896.79999999993</v>
      </c>
      <c r="E393" s="27">
        <f t="shared" si="91"/>
        <v>150927.19999999998</v>
      </c>
      <c r="F393" s="27">
        <f t="shared" si="92"/>
        <v>492823.99999999988</v>
      </c>
      <c r="G393" s="27" t="s">
        <v>80</v>
      </c>
      <c r="H393" s="34">
        <f t="shared" si="93"/>
        <v>25.424267437061488</v>
      </c>
      <c r="I393">
        <f t="shared" si="94"/>
        <v>1938400</v>
      </c>
    </row>
    <row r="394" spans="1:9" ht="15.6" x14ac:dyDescent="0.3">
      <c r="A394" s="27">
        <v>45</v>
      </c>
      <c r="B394" s="27">
        <f t="shared" si="88"/>
        <v>42.3</v>
      </c>
      <c r="C394" s="27">
        <f t="shared" si="89"/>
        <v>74.7</v>
      </c>
      <c r="D394" s="27">
        <f t="shared" si="90"/>
        <v>384633.89999999997</v>
      </c>
      <c r="E394" s="27">
        <f t="shared" si="91"/>
        <v>169793.1</v>
      </c>
      <c r="F394" s="27">
        <f t="shared" si="92"/>
        <v>554427</v>
      </c>
      <c r="G394" s="27" t="s">
        <v>80</v>
      </c>
      <c r="H394" s="34">
        <f t="shared" si="93"/>
        <v>25.424267437061491</v>
      </c>
      <c r="I394">
        <f t="shared" si="94"/>
        <v>2180700</v>
      </c>
    </row>
    <row r="395" spans="1:9" ht="15.6" x14ac:dyDescent="0.3">
      <c r="A395" s="27">
        <v>50</v>
      </c>
      <c r="B395" s="27">
        <f t="shared" si="88"/>
        <v>47</v>
      </c>
      <c r="C395" s="27">
        <f t="shared" si="89"/>
        <v>83</v>
      </c>
      <c r="D395" s="27">
        <f t="shared" si="90"/>
        <v>427371</v>
      </c>
      <c r="E395" s="27">
        <f t="shared" si="91"/>
        <v>188659</v>
      </c>
      <c r="F395" s="27">
        <f t="shared" si="92"/>
        <v>616030</v>
      </c>
      <c r="G395" s="27" t="s">
        <v>80</v>
      </c>
      <c r="H395" s="34">
        <f t="shared" si="93"/>
        <v>25.424267437061491</v>
      </c>
      <c r="I395">
        <f t="shared" si="94"/>
        <v>2423000</v>
      </c>
    </row>
    <row r="396" spans="1:9" ht="15.6" x14ac:dyDescent="0.3">
      <c r="A396" s="27">
        <v>55</v>
      </c>
      <c r="B396" s="27">
        <f t="shared" si="88"/>
        <v>51.699999999999996</v>
      </c>
      <c r="C396" s="27">
        <f t="shared" si="89"/>
        <v>91.3</v>
      </c>
      <c r="D396" s="27">
        <f t="shared" si="90"/>
        <v>470108.1</v>
      </c>
      <c r="E396" s="27">
        <f t="shared" si="91"/>
        <v>207524.9</v>
      </c>
      <c r="F396" s="27">
        <f t="shared" si="92"/>
        <v>677633</v>
      </c>
      <c r="G396" s="27" t="s">
        <v>80</v>
      </c>
      <c r="H396" s="34">
        <f t="shared" si="93"/>
        <v>25.424267437061491</v>
      </c>
      <c r="I396">
        <f t="shared" si="94"/>
        <v>2665300</v>
      </c>
    </row>
    <row r="397" spans="1:9" ht="15.6" x14ac:dyDescent="0.3">
      <c r="A397" s="27">
        <v>60</v>
      </c>
      <c r="B397" s="27">
        <f t="shared" si="88"/>
        <v>56.4</v>
      </c>
      <c r="C397" s="27">
        <f t="shared" si="89"/>
        <v>99.6</v>
      </c>
      <c r="D397" s="27">
        <f t="shared" si="90"/>
        <v>512845.2</v>
      </c>
      <c r="E397" s="27">
        <f t="shared" si="91"/>
        <v>226390.8</v>
      </c>
      <c r="F397" s="27">
        <f t="shared" si="92"/>
        <v>739236</v>
      </c>
      <c r="G397" s="27" t="s">
        <v>80</v>
      </c>
      <c r="H397" s="34">
        <f t="shared" si="93"/>
        <v>25.424267437061491</v>
      </c>
      <c r="I397">
        <f t="shared" si="94"/>
        <v>2907600</v>
      </c>
    </row>
    <row r="398" spans="1:9" ht="15.6" x14ac:dyDescent="0.3">
      <c r="A398" s="27">
        <v>65</v>
      </c>
      <c r="B398" s="27">
        <f t="shared" si="88"/>
        <v>61.099999999999994</v>
      </c>
      <c r="C398" s="27">
        <f t="shared" si="89"/>
        <v>107.89999999999999</v>
      </c>
      <c r="D398" s="27">
        <f t="shared" si="90"/>
        <v>555582.29999999993</v>
      </c>
      <c r="E398" s="27">
        <f t="shared" si="91"/>
        <v>245256.69999999998</v>
      </c>
      <c r="F398" s="27">
        <f t="shared" si="92"/>
        <v>800838.99999999988</v>
      </c>
      <c r="G398" s="27" t="s">
        <v>80</v>
      </c>
      <c r="H398" s="34">
        <f t="shared" si="93"/>
        <v>25.424267437061491</v>
      </c>
      <c r="I398">
        <f t="shared" si="94"/>
        <v>3149900</v>
      </c>
    </row>
    <row r="399" spans="1:9" ht="15.6" x14ac:dyDescent="0.3">
      <c r="A399" s="27">
        <v>70</v>
      </c>
      <c r="B399" s="27">
        <f t="shared" si="88"/>
        <v>65.8</v>
      </c>
      <c r="C399" s="27">
        <f t="shared" si="89"/>
        <v>116.19999999999999</v>
      </c>
      <c r="D399" s="27">
        <f t="shared" si="90"/>
        <v>598319.4</v>
      </c>
      <c r="E399" s="27">
        <f t="shared" si="91"/>
        <v>264122.59999999998</v>
      </c>
      <c r="F399" s="27">
        <f t="shared" si="92"/>
        <v>862442</v>
      </c>
      <c r="G399" s="27" t="s">
        <v>80</v>
      </c>
      <c r="H399" s="34">
        <f t="shared" si="93"/>
        <v>25.424267437061491</v>
      </c>
      <c r="I399">
        <f t="shared" si="94"/>
        <v>3392200</v>
      </c>
    </row>
    <row r="400" spans="1:9" ht="15.6" x14ac:dyDescent="0.3">
      <c r="A400" s="27">
        <v>75</v>
      </c>
      <c r="B400" s="27">
        <f t="shared" si="88"/>
        <v>70.5</v>
      </c>
      <c r="C400" s="27">
        <f t="shared" si="89"/>
        <v>124.5</v>
      </c>
      <c r="D400" s="27">
        <f t="shared" si="90"/>
        <v>641056.5</v>
      </c>
      <c r="E400" s="27">
        <f t="shared" si="91"/>
        <v>282988.5</v>
      </c>
      <c r="F400" s="27">
        <f t="shared" si="92"/>
        <v>924045</v>
      </c>
      <c r="G400" s="27" t="s">
        <v>80</v>
      </c>
      <c r="H400" s="34">
        <f t="shared" si="93"/>
        <v>25.424267437061491</v>
      </c>
      <c r="I400">
        <f t="shared" si="94"/>
        <v>3634500</v>
      </c>
    </row>
    <row r="401" spans="1:9" ht="15.6" x14ac:dyDescent="0.3">
      <c r="A401" s="27">
        <v>80</v>
      </c>
      <c r="B401" s="27">
        <f t="shared" si="88"/>
        <v>75.199999999999989</v>
      </c>
      <c r="C401" s="27">
        <f t="shared" si="89"/>
        <v>132.79999999999998</v>
      </c>
      <c r="D401" s="27">
        <f t="shared" si="90"/>
        <v>683793.59999999986</v>
      </c>
      <c r="E401" s="27">
        <f t="shared" si="91"/>
        <v>301854.39999999997</v>
      </c>
      <c r="F401" s="27">
        <f t="shared" si="92"/>
        <v>985647.99999999977</v>
      </c>
      <c r="G401" s="27" t="s">
        <v>80</v>
      </c>
      <c r="H401" s="34">
        <f t="shared" si="93"/>
        <v>25.424267437061488</v>
      </c>
      <c r="I401">
        <f t="shared" si="94"/>
        <v>3876800</v>
      </c>
    </row>
    <row r="402" spans="1:9" ht="15.6" x14ac:dyDescent="0.3">
      <c r="A402" s="27">
        <v>85</v>
      </c>
      <c r="B402" s="27">
        <f t="shared" si="88"/>
        <v>79.899999999999991</v>
      </c>
      <c r="C402" s="27">
        <f t="shared" si="89"/>
        <v>141.1</v>
      </c>
      <c r="D402" s="27">
        <f t="shared" si="90"/>
        <v>726530.7</v>
      </c>
      <c r="E402" s="27">
        <f t="shared" si="91"/>
        <v>320720.3</v>
      </c>
      <c r="F402" s="27">
        <f t="shared" si="92"/>
        <v>1047251</v>
      </c>
      <c r="G402" s="27" t="s">
        <v>80</v>
      </c>
      <c r="H402" s="34">
        <f t="shared" si="93"/>
        <v>25.424267437061491</v>
      </c>
      <c r="I402">
        <f t="shared" si="94"/>
        <v>4119100</v>
      </c>
    </row>
    <row r="403" spans="1:9" ht="15.6" x14ac:dyDescent="0.3">
      <c r="A403" s="27">
        <v>90</v>
      </c>
      <c r="B403" s="27">
        <f t="shared" si="88"/>
        <v>84.6</v>
      </c>
      <c r="C403" s="27">
        <f t="shared" si="89"/>
        <v>149.4</v>
      </c>
      <c r="D403" s="27">
        <f t="shared" si="90"/>
        <v>769267.79999999993</v>
      </c>
      <c r="E403" s="27">
        <f t="shared" si="91"/>
        <v>339586.2</v>
      </c>
      <c r="F403" s="27">
        <f t="shared" si="92"/>
        <v>1108854</v>
      </c>
      <c r="G403" s="27" t="s">
        <v>80</v>
      </c>
      <c r="H403" s="34">
        <f t="shared" si="93"/>
        <v>25.424267437061491</v>
      </c>
      <c r="I403">
        <f t="shared" si="94"/>
        <v>4361400</v>
      </c>
    </row>
    <row r="404" spans="1:9" ht="15.6" x14ac:dyDescent="0.3">
      <c r="A404" s="27">
        <v>95</v>
      </c>
      <c r="B404" s="27">
        <f t="shared" si="88"/>
        <v>89.3</v>
      </c>
      <c r="C404" s="27">
        <f t="shared" si="89"/>
        <v>157.69999999999999</v>
      </c>
      <c r="D404" s="27">
        <f t="shared" si="90"/>
        <v>812004.9</v>
      </c>
      <c r="E404" s="27">
        <f t="shared" si="91"/>
        <v>358452.1</v>
      </c>
      <c r="F404" s="27">
        <f t="shared" si="92"/>
        <v>1170457</v>
      </c>
      <c r="G404" s="27" t="s">
        <v>80</v>
      </c>
      <c r="H404" s="34">
        <f t="shared" si="93"/>
        <v>25.424267437061491</v>
      </c>
      <c r="I404">
        <f t="shared" si="94"/>
        <v>4603700</v>
      </c>
    </row>
    <row r="405" spans="1:9" ht="15.6" x14ac:dyDescent="0.3">
      <c r="A405" s="27">
        <v>100</v>
      </c>
      <c r="B405" s="27">
        <f t="shared" si="88"/>
        <v>94</v>
      </c>
      <c r="C405" s="27">
        <f t="shared" si="89"/>
        <v>166</v>
      </c>
      <c r="D405" s="27">
        <f t="shared" si="90"/>
        <v>854742</v>
      </c>
      <c r="E405" s="27">
        <f t="shared" si="91"/>
        <v>377318</v>
      </c>
      <c r="F405" s="27">
        <f t="shared" si="92"/>
        <v>1232060</v>
      </c>
      <c r="G405" s="27" t="s">
        <v>80</v>
      </c>
      <c r="H405" s="34">
        <f t="shared" si="93"/>
        <v>25.424267437061491</v>
      </c>
      <c r="I405">
        <f t="shared" si="94"/>
        <v>4846000</v>
      </c>
    </row>
    <row r="406" spans="1:9" ht="15.6" x14ac:dyDescent="0.3">
      <c r="A406" s="27">
        <v>105</v>
      </c>
      <c r="B406" s="27">
        <f t="shared" si="88"/>
        <v>98.699999999999989</v>
      </c>
      <c r="C406" s="27">
        <f t="shared" si="89"/>
        <v>174.29999999999998</v>
      </c>
      <c r="D406" s="27">
        <f t="shared" si="90"/>
        <v>897479.09999999986</v>
      </c>
      <c r="E406" s="27">
        <f t="shared" si="91"/>
        <v>396183.89999999997</v>
      </c>
      <c r="F406" s="27">
        <f t="shared" si="92"/>
        <v>1293662.9999999998</v>
      </c>
      <c r="G406" s="27" t="s">
        <v>80</v>
      </c>
      <c r="H406" s="34">
        <f t="shared" si="93"/>
        <v>25.424267437061488</v>
      </c>
      <c r="I406">
        <f t="shared" si="94"/>
        <v>5088300</v>
      </c>
    </row>
    <row r="407" spans="1:9" ht="15.6" x14ac:dyDescent="0.3">
      <c r="A407" s="27">
        <v>110</v>
      </c>
      <c r="B407" s="27">
        <f t="shared" si="88"/>
        <v>103.39999999999999</v>
      </c>
      <c r="C407" s="27">
        <f t="shared" si="89"/>
        <v>182.6</v>
      </c>
      <c r="D407" s="27">
        <f t="shared" si="90"/>
        <v>940216.2</v>
      </c>
      <c r="E407" s="27">
        <f t="shared" si="91"/>
        <v>415049.8</v>
      </c>
      <c r="F407" s="27">
        <f t="shared" si="92"/>
        <v>1355266</v>
      </c>
      <c r="G407" s="27" t="s">
        <v>80</v>
      </c>
      <c r="H407" s="34">
        <f t="shared" si="93"/>
        <v>25.424267437061491</v>
      </c>
      <c r="I407">
        <f t="shared" si="94"/>
        <v>5330600</v>
      </c>
    </row>
    <row r="408" spans="1:9" ht="15.6" x14ac:dyDescent="0.3">
      <c r="A408" s="27">
        <v>115</v>
      </c>
      <c r="B408" s="27">
        <f t="shared" si="88"/>
        <v>108.1</v>
      </c>
      <c r="C408" s="27">
        <f t="shared" si="89"/>
        <v>190.89999999999998</v>
      </c>
      <c r="D408" s="27">
        <f t="shared" si="90"/>
        <v>982953.29999999993</v>
      </c>
      <c r="E408" s="27">
        <f t="shared" si="91"/>
        <v>433915.69999999995</v>
      </c>
      <c r="F408" s="27">
        <f t="shared" si="92"/>
        <v>1416869</v>
      </c>
      <c r="G408" s="27" t="s">
        <v>80</v>
      </c>
      <c r="H408" s="34">
        <f t="shared" si="93"/>
        <v>25.424267437061491</v>
      </c>
      <c r="I408">
        <f t="shared" si="94"/>
        <v>5572900</v>
      </c>
    </row>
    <row r="409" spans="1:9" ht="15.6" x14ac:dyDescent="0.3">
      <c r="A409" s="27">
        <v>120</v>
      </c>
      <c r="B409" s="27">
        <f t="shared" si="88"/>
        <v>112.8</v>
      </c>
      <c r="C409" s="27">
        <f t="shared" si="89"/>
        <v>199.2</v>
      </c>
      <c r="D409" s="27">
        <f t="shared" si="90"/>
        <v>1025690.4</v>
      </c>
      <c r="E409" s="27">
        <f t="shared" si="91"/>
        <v>452781.6</v>
      </c>
      <c r="F409" s="27">
        <f t="shared" si="92"/>
        <v>1478472</v>
      </c>
      <c r="G409" s="27" t="s">
        <v>80</v>
      </c>
      <c r="H409" s="34">
        <f t="shared" si="93"/>
        <v>25.424267437061491</v>
      </c>
      <c r="I409">
        <f t="shared" si="94"/>
        <v>5815200</v>
      </c>
    </row>
    <row r="410" spans="1:9" ht="15.6" x14ac:dyDescent="0.3">
      <c r="A410" s="27">
        <v>5</v>
      </c>
      <c r="B410" s="27">
        <f>(A410*0.73)</f>
        <v>3.65</v>
      </c>
      <c r="C410" s="27">
        <f>(A410*1.69)</f>
        <v>8.4499999999999993</v>
      </c>
      <c r="D410" s="27">
        <f>(B410*9756)</f>
        <v>35609.4</v>
      </c>
      <c r="E410" s="27">
        <f>(C410*2439)</f>
        <v>20609.55</v>
      </c>
      <c r="F410" s="27">
        <f t="shared" si="92"/>
        <v>56218.95</v>
      </c>
      <c r="G410" s="27" t="s">
        <v>108</v>
      </c>
      <c r="H410" s="34">
        <f t="shared" si="93"/>
        <v>23.202208006603385</v>
      </c>
      <c r="I410">
        <f t="shared" si="94"/>
        <v>242300</v>
      </c>
    </row>
    <row r="411" spans="1:9" ht="15.6" x14ac:dyDescent="0.3">
      <c r="A411" s="27">
        <v>10</v>
      </c>
      <c r="B411" s="27">
        <f t="shared" ref="B411:B433" si="95">(A411*0.73)</f>
        <v>7.3</v>
      </c>
      <c r="C411" s="27">
        <f t="shared" ref="C411:C433" si="96">(A411*1.69)</f>
        <v>16.899999999999999</v>
      </c>
      <c r="D411" s="27">
        <f t="shared" ref="D411:D434" si="97">(B411*9756)</f>
        <v>71218.8</v>
      </c>
      <c r="E411" s="27">
        <f t="shared" ref="E411:E434" si="98">(C411*2439)</f>
        <v>41219.1</v>
      </c>
      <c r="F411" s="27">
        <f t="shared" ref="F411:F434" si="99">(D411+E411)</f>
        <v>112437.9</v>
      </c>
      <c r="G411" s="27" t="s">
        <v>108</v>
      </c>
      <c r="H411" s="34">
        <f t="shared" si="93"/>
        <v>23.202208006603385</v>
      </c>
      <c r="I411">
        <f t="shared" si="94"/>
        <v>484600</v>
      </c>
    </row>
    <row r="412" spans="1:9" ht="15.6" x14ac:dyDescent="0.3">
      <c r="A412" s="27">
        <v>15</v>
      </c>
      <c r="B412" s="27">
        <f t="shared" si="95"/>
        <v>10.95</v>
      </c>
      <c r="C412" s="27">
        <f t="shared" si="96"/>
        <v>25.349999999999998</v>
      </c>
      <c r="D412" s="27">
        <f t="shared" si="97"/>
        <v>106828.2</v>
      </c>
      <c r="E412" s="27">
        <f t="shared" si="98"/>
        <v>61828.649999999994</v>
      </c>
      <c r="F412" s="27">
        <f t="shared" si="99"/>
        <v>168656.84999999998</v>
      </c>
      <c r="G412" s="27" t="s">
        <v>108</v>
      </c>
      <c r="H412" s="34">
        <f t="shared" si="93"/>
        <v>23.202208006603382</v>
      </c>
      <c r="I412">
        <f t="shared" si="94"/>
        <v>726900</v>
      </c>
    </row>
    <row r="413" spans="1:9" ht="15.6" x14ac:dyDescent="0.3">
      <c r="A413" s="27">
        <v>20</v>
      </c>
      <c r="B413" s="27">
        <f t="shared" si="95"/>
        <v>14.6</v>
      </c>
      <c r="C413" s="27">
        <f t="shared" si="96"/>
        <v>33.799999999999997</v>
      </c>
      <c r="D413" s="27">
        <f t="shared" si="97"/>
        <v>142437.6</v>
      </c>
      <c r="E413" s="27">
        <f t="shared" si="98"/>
        <v>82438.2</v>
      </c>
      <c r="F413" s="27">
        <f t="shared" si="99"/>
        <v>224875.8</v>
      </c>
      <c r="G413" s="27" t="s">
        <v>108</v>
      </c>
      <c r="H413" s="34">
        <f t="shared" si="93"/>
        <v>23.202208006603385</v>
      </c>
      <c r="I413">
        <f t="shared" si="94"/>
        <v>969200</v>
      </c>
    </row>
    <row r="414" spans="1:9" ht="15.6" x14ac:dyDescent="0.3">
      <c r="A414" s="27">
        <v>25</v>
      </c>
      <c r="B414" s="27">
        <f t="shared" si="95"/>
        <v>18.25</v>
      </c>
      <c r="C414" s="27">
        <f t="shared" si="96"/>
        <v>42.25</v>
      </c>
      <c r="D414" s="27">
        <f t="shared" si="97"/>
        <v>178047</v>
      </c>
      <c r="E414" s="27">
        <f t="shared" si="98"/>
        <v>103047.75</v>
      </c>
      <c r="F414" s="27">
        <f t="shared" si="99"/>
        <v>281094.75</v>
      </c>
      <c r="G414" s="27" t="s">
        <v>108</v>
      </c>
      <c r="H414" s="34">
        <f t="shared" si="93"/>
        <v>23.202208006603385</v>
      </c>
      <c r="I414">
        <f t="shared" si="94"/>
        <v>1211500</v>
      </c>
    </row>
    <row r="415" spans="1:9" ht="15.6" x14ac:dyDescent="0.3">
      <c r="A415" s="27">
        <v>30</v>
      </c>
      <c r="B415" s="27">
        <f t="shared" si="95"/>
        <v>21.9</v>
      </c>
      <c r="C415" s="27">
        <f t="shared" si="96"/>
        <v>50.699999999999996</v>
      </c>
      <c r="D415" s="27">
        <f t="shared" si="97"/>
        <v>213656.4</v>
      </c>
      <c r="E415" s="27">
        <f t="shared" si="98"/>
        <v>123657.29999999999</v>
      </c>
      <c r="F415" s="27">
        <f t="shared" si="99"/>
        <v>337313.69999999995</v>
      </c>
      <c r="G415" s="27" t="s">
        <v>108</v>
      </c>
      <c r="H415" s="34">
        <f t="shared" si="93"/>
        <v>23.202208006603382</v>
      </c>
      <c r="I415">
        <f t="shared" si="94"/>
        <v>1453800</v>
      </c>
    </row>
    <row r="416" spans="1:9" ht="15.6" x14ac:dyDescent="0.3">
      <c r="A416" s="27">
        <v>35</v>
      </c>
      <c r="B416" s="27">
        <f t="shared" si="95"/>
        <v>25.55</v>
      </c>
      <c r="C416" s="27">
        <f t="shared" si="96"/>
        <v>59.15</v>
      </c>
      <c r="D416" s="27">
        <f t="shared" si="97"/>
        <v>249265.80000000002</v>
      </c>
      <c r="E416" s="27">
        <f t="shared" si="98"/>
        <v>144266.85</v>
      </c>
      <c r="F416" s="27">
        <f t="shared" si="99"/>
        <v>393532.65</v>
      </c>
      <c r="G416" s="27" t="s">
        <v>108</v>
      </c>
      <c r="H416" s="34">
        <f t="shared" si="93"/>
        <v>23.202208006603385</v>
      </c>
      <c r="I416">
        <f t="shared" si="94"/>
        <v>1696100</v>
      </c>
    </row>
    <row r="417" spans="1:9" ht="15.6" x14ac:dyDescent="0.3">
      <c r="A417" s="27">
        <v>40</v>
      </c>
      <c r="B417" s="27">
        <f t="shared" si="95"/>
        <v>29.2</v>
      </c>
      <c r="C417" s="27">
        <f t="shared" si="96"/>
        <v>67.599999999999994</v>
      </c>
      <c r="D417" s="27">
        <f t="shared" si="97"/>
        <v>284875.2</v>
      </c>
      <c r="E417" s="27">
        <f t="shared" si="98"/>
        <v>164876.4</v>
      </c>
      <c r="F417" s="27">
        <f t="shared" si="99"/>
        <v>449751.6</v>
      </c>
      <c r="G417" s="27" t="s">
        <v>108</v>
      </c>
      <c r="H417" s="34">
        <f t="shared" si="93"/>
        <v>23.202208006603385</v>
      </c>
      <c r="I417">
        <f t="shared" si="94"/>
        <v>1938400</v>
      </c>
    </row>
    <row r="418" spans="1:9" ht="15.6" x14ac:dyDescent="0.3">
      <c r="A418" s="27">
        <v>45</v>
      </c>
      <c r="B418" s="27">
        <f t="shared" si="95"/>
        <v>32.85</v>
      </c>
      <c r="C418" s="27">
        <f t="shared" si="96"/>
        <v>76.05</v>
      </c>
      <c r="D418" s="27">
        <f t="shared" si="97"/>
        <v>320484.60000000003</v>
      </c>
      <c r="E418" s="27">
        <f t="shared" si="98"/>
        <v>185485.94999999998</v>
      </c>
      <c r="F418" s="27">
        <f t="shared" si="99"/>
        <v>505970.55000000005</v>
      </c>
      <c r="G418" s="27" t="s">
        <v>108</v>
      </c>
      <c r="H418" s="34">
        <f t="shared" si="93"/>
        <v>23.202208006603385</v>
      </c>
      <c r="I418">
        <f t="shared" si="94"/>
        <v>2180700</v>
      </c>
    </row>
    <row r="419" spans="1:9" ht="15.6" x14ac:dyDescent="0.3">
      <c r="A419" s="27">
        <v>50</v>
      </c>
      <c r="B419" s="27">
        <f t="shared" si="95"/>
        <v>36.5</v>
      </c>
      <c r="C419" s="27">
        <f t="shared" si="96"/>
        <v>84.5</v>
      </c>
      <c r="D419" s="27">
        <f t="shared" si="97"/>
        <v>356094</v>
      </c>
      <c r="E419" s="27">
        <f t="shared" si="98"/>
        <v>206095.5</v>
      </c>
      <c r="F419" s="27">
        <f t="shared" si="99"/>
        <v>562189.5</v>
      </c>
      <c r="G419" s="27" t="s">
        <v>108</v>
      </c>
      <c r="H419" s="34">
        <f t="shared" si="93"/>
        <v>23.202208006603385</v>
      </c>
      <c r="I419">
        <f t="shared" si="94"/>
        <v>2423000</v>
      </c>
    </row>
    <row r="420" spans="1:9" ht="15.6" x14ac:dyDescent="0.3">
      <c r="A420" s="27">
        <v>55</v>
      </c>
      <c r="B420" s="27">
        <f t="shared" si="95"/>
        <v>40.15</v>
      </c>
      <c r="C420" s="27">
        <f t="shared" si="96"/>
        <v>92.95</v>
      </c>
      <c r="D420" s="27">
        <f t="shared" si="97"/>
        <v>391703.39999999997</v>
      </c>
      <c r="E420" s="27">
        <f t="shared" si="98"/>
        <v>226705.05000000002</v>
      </c>
      <c r="F420" s="27">
        <f t="shared" si="99"/>
        <v>618408.44999999995</v>
      </c>
      <c r="G420" s="27" t="s">
        <v>108</v>
      </c>
      <c r="H420" s="34">
        <f t="shared" si="93"/>
        <v>23.202208006603385</v>
      </c>
      <c r="I420">
        <f t="shared" si="94"/>
        <v>2665300</v>
      </c>
    </row>
    <row r="421" spans="1:9" ht="15.6" x14ac:dyDescent="0.3">
      <c r="A421" s="27">
        <v>60</v>
      </c>
      <c r="B421" s="27">
        <f t="shared" si="95"/>
        <v>43.8</v>
      </c>
      <c r="C421" s="27">
        <f t="shared" si="96"/>
        <v>101.39999999999999</v>
      </c>
      <c r="D421" s="27">
        <f t="shared" si="97"/>
        <v>427312.8</v>
      </c>
      <c r="E421" s="27">
        <f t="shared" si="98"/>
        <v>247314.59999999998</v>
      </c>
      <c r="F421" s="27">
        <f t="shared" si="99"/>
        <v>674627.39999999991</v>
      </c>
      <c r="G421" s="27" t="s">
        <v>108</v>
      </c>
      <c r="H421" s="34">
        <f t="shared" si="93"/>
        <v>23.202208006603382</v>
      </c>
      <c r="I421">
        <f t="shared" si="94"/>
        <v>2907600</v>
      </c>
    </row>
    <row r="422" spans="1:9" ht="15.6" x14ac:dyDescent="0.3">
      <c r="A422" s="27">
        <v>65</v>
      </c>
      <c r="B422" s="27">
        <f t="shared" si="95"/>
        <v>47.449999999999996</v>
      </c>
      <c r="C422" s="27">
        <f t="shared" si="96"/>
        <v>109.85</v>
      </c>
      <c r="D422" s="27">
        <f t="shared" si="97"/>
        <v>462922.19999999995</v>
      </c>
      <c r="E422" s="27">
        <f t="shared" si="98"/>
        <v>267924.14999999997</v>
      </c>
      <c r="F422" s="27">
        <f t="shared" si="99"/>
        <v>730846.34999999986</v>
      </c>
      <c r="G422" s="27" t="s">
        <v>108</v>
      </c>
      <c r="H422" s="34">
        <f t="shared" si="93"/>
        <v>23.202208006603382</v>
      </c>
      <c r="I422">
        <f t="shared" si="94"/>
        <v>3149900</v>
      </c>
    </row>
    <row r="423" spans="1:9" ht="15.6" x14ac:dyDescent="0.3">
      <c r="A423" s="27">
        <v>70</v>
      </c>
      <c r="B423" s="27">
        <f t="shared" si="95"/>
        <v>51.1</v>
      </c>
      <c r="C423" s="27">
        <f t="shared" si="96"/>
        <v>118.3</v>
      </c>
      <c r="D423" s="27">
        <f t="shared" si="97"/>
        <v>498531.60000000003</v>
      </c>
      <c r="E423" s="27">
        <f t="shared" si="98"/>
        <v>288533.7</v>
      </c>
      <c r="F423" s="27">
        <f t="shared" si="99"/>
        <v>787065.3</v>
      </c>
      <c r="G423" s="27" t="s">
        <v>108</v>
      </c>
      <c r="H423" s="34">
        <f t="shared" si="93"/>
        <v>23.202208006603385</v>
      </c>
      <c r="I423">
        <f t="shared" si="94"/>
        <v>3392200</v>
      </c>
    </row>
    <row r="424" spans="1:9" ht="15.6" x14ac:dyDescent="0.3">
      <c r="A424" s="27">
        <v>75</v>
      </c>
      <c r="B424" s="27">
        <f t="shared" si="95"/>
        <v>54.75</v>
      </c>
      <c r="C424" s="27">
        <f t="shared" si="96"/>
        <v>126.75</v>
      </c>
      <c r="D424" s="27">
        <f t="shared" si="97"/>
        <v>534141</v>
      </c>
      <c r="E424" s="27">
        <f t="shared" si="98"/>
        <v>309143.25</v>
      </c>
      <c r="F424" s="27">
        <f t="shared" si="99"/>
        <v>843284.25</v>
      </c>
      <c r="G424" s="27" t="s">
        <v>108</v>
      </c>
      <c r="H424" s="34">
        <f t="shared" si="93"/>
        <v>23.202208006603385</v>
      </c>
      <c r="I424">
        <f t="shared" si="94"/>
        <v>3634500</v>
      </c>
    </row>
    <row r="425" spans="1:9" ht="15.6" x14ac:dyDescent="0.3">
      <c r="A425" s="27">
        <v>80</v>
      </c>
      <c r="B425" s="27">
        <f t="shared" si="95"/>
        <v>58.4</v>
      </c>
      <c r="C425" s="27">
        <f t="shared" si="96"/>
        <v>135.19999999999999</v>
      </c>
      <c r="D425" s="27">
        <f t="shared" si="97"/>
        <v>569750.4</v>
      </c>
      <c r="E425" s="27">
        <f t="shared" si="98"/>
        <v>329752.8</v>
      </c>
      <c r="F425" s="27">
        <f t="shared" si="99"/>
        <v>899503.2</v>
      </c>
      <c r="G425" s="27" t="s">
        <v>108</v>
      </c>
      <c r="H425" s="34">
        <f t="shared" si="93"/>
        <v>23.202208006603385</v>
      </c>
      <c r="I425">
        <f t="shared" si="94"/>
        <v>3876800</v>
      </c>
    </row>
    <row r="426" spans="1:9" ht="15.6" x14ac:dyDescent="0.3">
      <c r="A426" s="27">
        <v>85</v>
      </c>
      <c r="B426" s="27">
        <f t="shared" si="95"/>
        <v>62.05</v>
      </c>
      <c r="C426" s="27">
        <f t="shared" si="96"/>
        <v>143.65</v>
      </c>
      <c r="D426" s="27">
        <f t="shared" si="97"/>
        <v>605359.79999999993</v>
      </c>
      <c r="E426" s="27">
        <f t="shared" si="98"/>
        <v>350362.35000000003</v>
      </c>
      <c r="F426" s="27">
        <f t="shared" si="99"/>
        <v>955722.14999999991</v>
      </c>
      <c r="G426" s="27" t="s">
        <v>108</v>
      </c>
      <c r="H426" s="34">
        <f t="shared" si="93"/>
        <v>23.202208006603382</v>
      </c>
      <c r="I426">
        <f t="shared" si="94"/>
        <v>4119100</v>
      </c>
    </row>
    <row r="427" spans="1:9" ht="15.6" x14ac:dyDescent="0.3">
      <c r="A427" s="27">
        <v>90</v>
      </c>
      <c r="B427" s="27">
        <f t="shared" si="95"/>
        <v>65.7</v>
      </c>
      <c r="C427" s="27">
        <f t="shared" si="96"/>
        <v>152.1</v>
      </c>
      <c r="D427" s="27">
        <f t="shared" si="97"/>
        <v>640969.20000000007</v>
      </c>
      <c r="E427" s="27">
        <f t="shared" si="98"/>
        <v>370971.89999999997</v>
      </c>
      <c r="F427" s="27">
        <f t="shared" si="99"/>
        <v>1011941.1000000001</v>
      </c>
      <c r="G427" s="27" t="s">
        <v>108</v>
      </c>
      <c r="H427" s="34">
        <f t="shared" si="93"/>
        <v>23.202208006603385</v>
      </c>
      <c r="I427">
        <f t="shared" si="94"/>
        <v>4361400</v>
      </c>
    </row>
    <row r="428" spans="1:9" ht="15.6" x14ac:dyDescent="0.3">
      <c r="A428" s="27">
        <v>95</v>
      </c>
      <c r="B428" s="27">
        <f t="shared" si="95"/>
        <v>69.349999999999994</v>
      </c>
      <c r="C428" s="27">
        <f t="shared" si="96"/>
        <v>160.54999999999998</v>
      </c>
      <c r="D428" s="27">
        <f t="shared" si="97"/>
        <v>676578.6</v>
      </c>
      <c r="E428" s="27">
        <f t="shared" si="98"/>
        <v>391581.44999999995</v>
      </c>
      <c r="F428" s="27">
        <f t="shared" si="99"/>
        <v>1068160.0499999998</v>
      </c>
      <c r="G428" s="27" t="s">
        <v>108</v>
      </c>
      <c r="H428" s="34">
        <f t="shared" si="93"/>
        <v>23.202208006603382</v>
      </c>
      <c r="I428">
        <f t="shared" si="94"/>
        <v>4603700</v>
      </c>
    </row>
    <row r="429" spans="1:9" ht="15.6" x14ac:dyDescent="0.3">
      <c r="A429" s="27">
        <v>100</v>
      </c>
      <c r="B429" s="27">
        <f t="shared" si="95"/>
        <v>73</v>
      </c>
      <c r="C429" s="27">
        <f t="shared" si="96"/>
        <v>169</v>
      </c>
      <c r="D429" s="27">
        <f t="shared" si="97"/>
        <v>712188</v>
      </c>
      <c r="E429" s="27">
        <f t="shared" si="98"/>
        <v>412191</v>
      </c>
      <c r="F429" s="27">
        <f t="shared" si="99"/>
        <v>1124379</v>
      </c>
      <c r="G429" s="27" t="s">
        <v>108</v>
      </c>
      <c r="H429" s="34">
        <f t="shared" si="93"/>
        <v>23.202208006603385</v>
      </c>
      <c r="I429">
        <f t="shared" si="94"/>
        <v>4846000</v>
      </c>
    </row>
    <row r="430" spans="1:9" ht="15.6" x14ac:dyDescent="0.3">
      <c r="A430" s="27">
        <v>105</v>
      </c>
      <c r="B430" s="27">
        <f t="shared" si="95"/>
        <v>76.649999999999991</v>
      </c>
      <c r="C430" s="27">
        <f t="shared" si="96"/>
        <v>177.45</v>
      </c>
      <c r="D430" s="27">
        <f t="shared" si="97"/>
        <v>747797.39999999991</v>
      </c>
      <c r="E430" s="27">
        <f t="shared" si="98"/>
        <v>432800.55</v>
      </c>
      <c r="F430" s="27">
        <f t="shared" si="99"/>
        <v>1180597.95</v>
      </c>
      <c r="G430" s="27" t="s">
        <v>108</v>
      </c>
      <c r="H430" s="34">
        <f t="shared" si="93"/>
        <v>23.202208006603385</v>
      </c>
      <c r="I430">
        <f t="shared" si="94"/>
        <v>5088300</v>
      </c>
    </row>
    <row r="431" spans="1:9" ht="15.6" x14ac:dyDescent="0.3">
      <c r="A431" s="27">
        <v>110</v>
      </c>
      <c r="B431" s="27">
        <f t="shared" si="95"/>
        <v>80.3</v>
      </c>
      <c r="C431" s="27">
        <f t="shared" si="96"/>
        <v>185.9</v>
      </c>
      <c r="D431" s="27">
        <f t="shared" si="97"/>
        <v>783406.79999999993</v>
      </c>
      <c r="E431" s="27">
        <f t="shared" si="98"/>
        <v>453410.10000000003</v>
      </c>
      <c r="F431" s="27">
        <f t="shared" si="99"/>
        <v>1236816.8999999999</v>
      </c>
      <c r="G431" s="27" t="s">
        <v>108</v>
      </c>
      <c r="H431" s="34">
        <f t="shared" si="93"/>
        <v>23.202208006603385</v>
      </c>
      <c r="I431">
        <f t="shared" si="94"/>
        <v>5330600</v>
      </c>
    </row>
    <row r="432" spans="1:9" ht="15.6" x14ac:dyDescent="0.3">
      <c r="A432" s="27">
        <v>115</v>
      </c>
      <c r="B432" s="27">
        <f t="shared" si="95"/>
        <v>83.95</v>
      </c>
      <c r="C432" s="27">
        <f t="shared" si="96"/>
        <v>194.35</v>
      </c>
      <c r="D432" s="27">
        <f t="shared" si="97"/>
        <v>819016.20000000007</v>
      </c>
      <c r="E432" s="27">
        <f t="shared" si="98"/>
        <v>474019.64999999997</v>
      </c>
      <c r="F432" s="27">
        <f t="shared" si="99"/>
        <v>1293035.8500000001</v>
      </c>
      <c r="G432" s="27" t="s">
        <v>108</v>
      </c>
      <c r="H432" s="34">
        <f t="shared" si="93"/>
        <v>23.202208006603385</v>
      </c>
      <c r="I432">
        <f t="shared" si="94"/>
        <v>5572900</v>
      </c>
    </row>
    <row r="433" spans="1:9" ht="15.6" x14ac:dyDescent="0.3">
      <c r="A433" s="27">
        <v>120</v>
      </c>
      <c r="B433" s="27">
        <f t="shared" si="95"/>
        <v>87.6</v>
      </c>
      <c r="C433" s="27">
        <f t="shared" si="96"/>
        <v>202.79999999999998</v>
      </c>
      <c r="D433" s="27">
        <f t="shared" si="97"/>
        <v>854625.6</v>
      </c>
      <c r="E433" s="27">
        <f t="shared" si="98"/>
        <v>494629.19999999995</v>
      </c>
      <c r="F433" s="27">
        <f t="shared" si="99"/>
        <v>1349254.7999999998</v>
      </c>
      <c r="G433" s="27" t="s">
        <v>108</v>
      </c>
      <c r="H433" s="34">
        <f t="shared" si="93"/>
        <v>23.202208006603382</v>
      </c>
      <c r="I433">
        <f t="shared" si="94"/>
        <v>5815200</v>
      </c>
    </row>
    <row r="434" spans="1:9" ht="15.6" x14ac:dyDescent="0.3">
      <c r="A434" s="27">
        <v>5</v>
      </c>
      <c r="B434" s="27">
        <f>(A434*0.93)</f>
        <v>4.6500000000000004</v>
      </c>
      <c r="C434" s="27">
        <f>(A434*1.38)</f>
        <v>6.8999999999999995</v>
      </c>
      <c r="D434" s="27">
        <f t="shared" si="97"/>
        <v>45365.4</v>
      </c>
      <c r="E434" s="27">
        <f t="shared" si="98"/>
        <v>16829.099999999999</v>
      </c>
      <c r="F434" s="27">
        <f t="shared" si="99"/>
        <v>62194.5</v>
      </c>
      <c r="G434" s="27" t="s">
        <v>131</v>
      </c>
      <c r="H434" s="34">
        <f t="shared" si="93"/>
        <v>25.668386297977712</v>
      </c>
      <c r="I434">
        <f t="shared" si="94"/>
        <v>242300</v>
      </c>
    </row>
    <row r="435" spans="1:9" ht="15.6" x14ac:dyDescent="0.3">
      <c r="A435" s="27">
        <v>10</v>
      </c>
      <c r="B435" s="27">
        <f t="shared" ref="B435:B457" si="100">(A435*0.93)</f>
        <v>9.3000000000000007</v>
      </c>
      <c r="C435" s="27">
        <f t="shared" ref="C435:C457" si="101">(A435*1.38)</f>
        <v>13.799999999999999</v>
      </c>
      <c r="D435" s="27">
        <f t="shared" ref="D435:D457" si="102">(B435*9756)</f>
        <v>90730.8</v>
      </c>
      <c r="E435" s="27">
        <f t="shared" ref="E435:E457" si="103">(C435*2439)</f>
        <v>33658.199999999997</v>
      </c>
      <c r="F435" s="27">
        <f t="shared" ref="F435:F458" si="104">(D435+E435)</f>
        <v>124389</v>
      </c>
      <c r="G435" s="27" t="s">
        <v>131</v>
      </c>
      <c r="H435" s="34">
        <f t="shared" si="93"/>
        <v>25.668386297977712</v>
      </c>
      <c r="I435">
        <f t="shared" si="94"/>
        <v>484600</v>
      </c>
    </row>
    <row r="436" spans="1:9" ht="15.6" x14ac:dyDescent="0.3">
      <c r="A436" s="27">
        <v>15</v>
      </c>
      <c r="B436" s="27">
        <f t="shared" si="100"/>
        <v>13.950000000000001</v>
      </c>
      <c r="C436" s="27">
        <f t="shared" si="101"/>
        <v>20.7</v>
      </c>
      <c r="D436" s="27">
        <f t="shared" si="102"/>
        <v>136096.20000000001</v>
      </c>
      <c r="E436" s="27">
        <f t="shared" si="103"/>
        <v>50487.299999999996</v>
      </c>
      <c r="F436" s="27">
        <f t="shared" si="104"/>
        <v>186583.5</v>
      </c>
      <c r="G436" s="27" t="s">
        <v>131</v>
      </c>
      <c r="H436" s="34">
        <f t="shared" si="93"/>
        <v>25.668386297977712</v>
      </c>
      <c r="I436">
        <f t="shared" si="94"/>
        <v>726900</v>
      </c>
    </row>
    <row r="437" spans="1:9" ht="15.6" x14ac:dyDescent="0.3">
      <c r="A437" s="27">
        <v>20</v>
      </c>
      <c r="B437" s="27">
        <f t="shared" si="100"/>
        <v>18.600000000000001</v>
      </c>
      <c r="C437" s="27">
        <f t="shared" si="101"/>
        <v>27.599999999999998</v>
      </c>
      <c r="D437" s="27">
        <f t="shared" si="102"/>
        <v>181461.6</v>
      </c>
      <c r="E437" s="27">
        <f t="shared" si="103"/>
        <v>67316.399999999994</v>
      </c>
      <c r="F437" s="27">
        <f t="shared" si="104"/>
        <v>248778</v>
      </c>
      <c r="G437" s="27" t="s">
        <v>131</v>
      </c>
      <c r="H437" s="34">
        <f t="shared" si="93"/>
        <v>25.668386297977712</v>
      </c>
      <c r="I437">
        <f t="shared" si="94"/>
        <v>969200</v>
      </c>
    </row>
    <row r="438" spans="1:9" ht="15.6" x14ac:dyDescent="0.3">
      <c r="A438" s="27">
        <v>25</v>
      </c>
      <c r="B438" s="27">
        <f t="shared" si="100"/>
        <v>23.25</v>
      </c>
      <c r="C438" s="27">
        <f t="shared" si="101"/>
        <v>34.5</v>
      </c>
      <c r="D438" s="27">
        <f t="shared" si="102"/>
        <v>226827</v>
      </c>
      <c r="E438" s="27">
        <f t="shared" si="103"/>
        <v>84145.5</v>
      </c>
      <c r="F438" s="27">
        <f t="shared" si="104"/>
        <v>310972.5</v>
      </c>
      <c r="G438" s="27" t="s">
        <v>131</v>
      </c>
      <c r="H438" s="34">
        <f t="shared" si="93"/>
        <v>25.668386297977712</v>
      </c>
      <c r="I438">
        <f t="shared" si="94"/>
        <v>1211500</v>
      </c>
    </row>
    <row r="439" spans="1:9" ht="15.6" x14ac:dyDescent="0.3">
      <c r="A439" s="27">
        <v>30</v>
      </c>
      <c r="B439" s="27">
        <f t="shared" si="100"/>
        <v>27.900000000000002</v>
      </c>
      <c r="C439" s="27">
        <f t="shared" si="101"/>
        <v>41.4</v>
      </c>
      <c r="D439" s="27">
        <f t="shared" si="102"/>
        <v>272192.40000000002</v>
      </c>
      <c r="E439" s="27">
        <f t="shared" si="103"/>
        <v>100974.59999999999</v>
      </c>
      <c r="F439" s="27">
        <f t="shared" si="104"/>
        <v>373167</v>
      </c>
      <c r="G439" s="27" t="s">
        <v>131</v>
      </c>
      <c r="H439" s="34">
        <f t="shared" si="93"/>
        <v>25.668386297977712</v>
      </c>
      <c r="I439">
        <f t="shared" si="94"/>
        <v>1453800</v>
      </c>
    </row>
    <row r="440" spans="1:9" ht="15.6" x14ac:dyDescent="0.3">
      <c r="A440" s="27">
        <v>35</v>
      </c>
      <c r="B440" s="27">
        <f t="shared" si="100"/>
        <v>32.550000000000004</v>
      </c>
      <c r="C440" s="27">
        <f t="shared" si="101"/>
        <v>48.3</v>
      </c>
      <c r="D440" s="27">
        <f t="shared" si="102"/>
        <v>317557.80000000005</v>
      </c>
      <c r="E440" s="27">
        <f t="shared" si="103"/>
        <v>117803.7</v>
      </c>
      <c r="F440" s="27">
        <f t="shared" si="104"/>
        <v>435361.50000000006</v>
      </c>
      <c r="G440" s="27" t="s">
        <v>131</v>
      </c>
      <c r="H440" s="34">
        <f t="shared" si="93"/>
        <v>25.668386297977719</v>
      </c>
      <c r="I440">
        <f t="shared" si="94"/>
        <v>1696100</v>
      </c>
    </row>
    <row r="441" spans="1:9" ht="15.6" x14ac:dyDescent="0.3">
      <c r="A441" s="27">
        <v>40</v>
      </c>
      <c r="B441" s="27">
        <f t="shared" si="100"/>
        <v>37.200000000000003</v>
      </c>
      <c r="C441" s="27">
        <f t="shared" si="101"/>
        <v>55.199999999999996</v>
      </c>
      <c r="D441" s="27">
        <f t="shared" si="102"/>
        <v>362923.2</v>
      </c>
      <c r="E441" s="27">
        <f t="shared" si="103"/>
        <v>134632.79999999999</v>
      </c>
      <c r="F441" s="27">
        <f t="shared" si="104"/>
        <v>497556</v>
      </c>
      <c r="G441" s="27" t="s">
        <v>131</v>
      </c>
      <c r="H441" s="34">
        <f t="shared" si="93"/>
        <v>25.668386297977712</v>
      </c>
      <c r="I441">
        <f t="shared" si="94"/>
        <v>1938400</v>
      </c>
    </row>
    <row r="442" spans="1:9" ht="15.6" x14ac:dyDescent="0.3">
      <c r="A442" s="27">
        <v>45</v>
      </c>
      <c r="B442" s="27">
        <f t="shared" si="100"/>
        <v>41.85</v>
      </c>
      <c r="C442" s="27">
        <f t="shared" si="101"/>
        <v>62.099999999999994</v>
      </c>
      <c r="D442" s="27">
        <f t="shared" si="102"/>
        <v>408288.60000000003</v>
      </c>
      <c r="E442" s="27">
        <f t="shared" si="103"/>
        <v>151461.9</v>
      </c>
      <c r="F442" s="27">
        <f t="shared" si="104"/>
        <v>559750.5</v>
      </c>
      <c r="G442" s="27" t="s">
        <v>131</v>
      </c>
      <c r="H442" s="34">
        <f t="shared" si="93"/>
        <v>25.668386297977712</v>
      </c>
      <c r="I442">
        <f t="shared" si="94"/>
        <v>2180700</v>
      </c>
    </row>
    <row r="443" spans="1:9" ht="15.6" x14ac:dyDescent="0.3">
      <c r="A443" s="27">
        <v>50</v>
      </c>
      <c r="B443" s="27">
        <f t="shared" si="100"/>
        <v>46.5</v>
      </c>
      <c r="C443" s="27">
        <f t="shared" si="101"/>
        <v>69</v>
      </c>
      <c r="D443" s="27">
        <f t="shared" si="102"/>
        <v>453654</v>
      </c>
      <c r="E443" s="27">
        <f t="shared" si="103"/>
        <v>168291</v>
      </c>
      <c r="F443" s="27">
        <f t="shared" si="104"/>
        <v>621945</v>
      </c>
      <c r="G443" s="27" t="s">
        <v>131</v>
      </c>
      <c r="H443" s="34">
        <f t="shared" si="93"/>
        <v>25.668386297977712</v>
      </c>
      <c r="I443">
        <f t="shared" si="94"/>
        <v>2423000</v>
      </c>
    </row>
    <row r="444" spans="1:9" ht="15.6" x14ac:dyDescent="0.3">
      <c r="A444" s="27">
        <v>55</v>
      </c>
      <c r="B444" s="27">
        <f t="shared" si="100"/>
        <v>51.150000000000006</v>
      </c>
      <c r="C444" s="27">
        <f t="shared" si="101"/>
        <v>75.899999999999991</v>
      </c>
      <c r="D444" s="27">
        <f t="shared" si="102"/>
        <v>499019.40000000008</v>
      </c>
      <c r="E444" s="27">
        <f t="shared" si="103"/>
        <v>185120.09999999998</v>
      </c>
      <c r="F444" s="27">
        <f t="shared" si="104"/>
        <v>684139.5</v>
      </c>
      <c r="G444" s="27" t="s">
        <v>131</v>
      </c>
      <c r="H444" s="34">
        <f t="shared" si="93"/>
        <v>25.668386297977712</v>
      </c>
      <c r="I444">
        <f t="shared" si="94"/>
        <v>2665300</v>
      </c>
    </row>
    <row r="445" spans="1:9" ht="15.6" x14ac:dyDescent="0.3">
      <c r="A445" s="27">
        <v>60</v>
      </c>
      <c r="B445" s="27">
        <f t="shared" si="100"/>
        <v>55.800000000000004</v>
      </c>
      <c r="C445" s="27">
        <f t="shared" si="101"/>
        <v>82.8</v>
      </c>
      <c r="D445" s="27">
        <f t="shared" si="102"/>
        <v>544384.80000000005</v>
      </c>
      <c r="E445" s="27">
        <f t="shared" si="103"/>
        <v>201949.19999999998</v>
      </c>
      <c r="F445" s="27">
        <f t="shared" si="104"/>
        <v>746334</v>
      </c>
      <c r="G445" s="27" t="s">
        <v>131</v>
      </c>
      <c r="H445" s="34">
        <f t="shared" si="93"/>
        <v>25.668386297977712</v>
      </c>
      <c r="I445">
        <f t="shared" si="94"/>
        <v>2907600</v>
      </c>
    </row>
    <row r="446" spans="1:9" ht="15.6" x14ac:dyDescent="0.3">
      <c r="A446" s="27">
        <v>65</v>
      </c>
      <c r="B446" s="27">
        <f t="shared" si="100"/>
        <v>60.45</v>
      </c>
      <c r="C446" s="27">
        <f t="shared" si="101"/>
        <v>89.699999999999989</v>
      </c>
      <c r="D446" s="27">
        <f t="shared" si="102"/>
        <v>589750.20000000007</v>
      </c>
      <c r="E446" s="27">
        <f t="shared" si="103"/>
        <v>218778.29999999996</v>
      </c>
      <c r="F446" s="27">
        <f t="shared" si="104"/>
        <v>808528.5</v>
      </c>
      <c r="G446" s="27" t="s">
        <v>131</v>
      </c>
      <c r="H446" s="34">
        <f t="shared" si="93"/>
        <v>25.668386297977712</v>
      </c>
      <c r="I446">
        <f t="shared" si="94"/>
        <v>3149900</v>
      </c>
    </row>
    <row r="447" spans="1:9" ht="15.6" x14ac:dyDescent="0.3">
      <c r="A447" s="27">
        <v>70</v>
      </c>
      <c r="B447" s="27">
        <f t="shared" si="100"/>
        <v>65.100000000000009</v>
      </c>
      <c r="C447" s="27">
        <f t="shared" si="101"/>
        <v>96.6</v>
      </c>
      <c r="D447" s="27">
        <f t="shared" si="102"/>
        <v>635115.60000000009</v>
      </c>
      <c r="E447" s="27">
        <f t="shared" si="103"/>
        <v>235607.4</v>
      </c>
      <c r="F447" s="27">
        <f t="shared" si="104"/>
        <v>870723.00000000012</v>
      </c>
      <c r="G447" s="27" t="s">
        <v>131</v>
      </c>
      <c r="H447" s="34">
        <f t="shared" si="93"/>
        <v>25.668386297977719</v>
      </c>
      <c r="I447">
        <f t="shared" si="94"/>
        <v>3392200</v>
      </c>
    </row>
    <row r="448" spans="1:9" ht="15.6" x14ac:dyDescent="0.3">
      <c r="A448" s="27">
        <v>75</v>
      </c>
      <c r="B448" s="27">
        <f t="shared" si="100"/>
        <v>69.75</v>
      </c>
      <c r="C448" s="27">
        <f t="shared" si="101"/>
        <v>103.49999999999999</v>
      </c>
      <c r="D448" s="27">
        <f t="shared" si="102"/>
        <v>680481</v>
      </c>
      <c r="E448" s="27">
        <f t="shared" si="103"/>
        <v>252436.49999999997</v>
      </c>
      <c r="F448" s="27">
        <f t="shared" si="104"/>
        <v>932917.5</v>
      </c>
      <c r="G448" s="27" t="s">
        <v>131</v>
      </c>
      <c r="H448" s="34">
        <f t="shared" si="93"/>
        <v>25.668386297977712</v>
      </c>
      <c r="I448">
        <f t="shared" si="94"/>
        <v>3634500</v>
      </c>
    </row>
    <row r="449" spans="1:9" ht="15.6" x14ac:dyDescent="0.3">
      <c r="A449" s="27">
        <v>80</v>
      </c>
      <c r="B449" s="27">
        <f t="shared" si="100"/>
        <v>74.400000000000006</v>
      </c>
      <c r="C449" s="27">
        <f t="shared" si="101"/>
        <v>110.39999999999999</v>
      </c>
      <c r="D449" s="27">
        <f t="shared" si="102"/>
        <v>725846.4</v>
      </c>
      <c r="E449" s="27">
        <f t="shared" si="103"/>
        <v>269265.59999999998</v>
      </c>
      <c r="F449" s="27">
        <f t="shared" si="104"/>
        <v>995112</v>
      </c>
      <c r="G449" s="27" t="s">
        <v>131</v>
      </c>
      <c r="H449" s="34">
        <f t="shared" si="93"/>
        <v>25.668386297977712</v>
      </c>
      <c r="I449">
        <f t="shared" si="94"/>
        <v>3876800</v>
      </c>
    </row>
    <row r="450" spans="1:9" ht="15.6" x14ac:dyDescent="0.3">
      <c r="A450" s="27">
        <v>85</v>
      </c>
      <c r="B450" s="27">
        <f t="shared" si="100"/>
        <v>79.05</v>
      </c>
      <c r="C450" s="27">
        <f t="shared" si="101"/>
        <v>117.3</v>
      </c>
      <c r="D450" s="27">
        <f t="shared" si="102"/>
        <v>771211.79999999993</v>
      </c>
      <c r="E450" s="27">
        <f t="shared" si="103"/>
        <v>286094.7</v>
      </c>
      <c r="F450" s="27">
        <f t="shared" si="104"/>
        <v>1057306.5</v>
      </c>
      <c r="G450" s="27" t="s">
        <v>131</v>
      </c>
      <c r="H450" s="34">
        <f t="shared" si="93"/>
        <v>25.668386297977712</v>
      </c>
      <c r="I450">
        <f t="shared" si="94"/>
        <v>4119100</v>
      </c>
    </row>
    <row r="451" spans="1:9" ht="15.6" x14ac:dyDescent="0.3">
      <c r="A451" s="27">
        <v>90</v>
      </c>
      <c r="B451" s="27">
        <f t="shared" si="100"/>
        <v>83.7</v>
      </c>
      <c r="C451" s="27">
        <f t="shared" si="101"/>
        <v>124.19999999999999</v>
      </c>
      <c r="D451" s="27">
        <f t="shared" si="102"/>
        <v>816577.20000000007</v>
      </c>
      <c r="E451" s="27">
        <f t="shared" si="103"/>
        <v>302923.8</v>
      </c>
      <c r="F451" s="27">
        <f t="shared" si="104"/>
        <v>1119501</v>
      </c>
      <c r="G451" s="27" t="s">
        <v>131</v>
      </c>
      <c r="H451" s="34">
        <f t="shared" ref="H451:H514" si="105">(F451/I451)*100</f>
        <v>25.668386297977712</v>
      </c>
      <c r="I451">
        <f t="shared" ref="I451:I514" si="106">(48460*A451)</f>
        <v>4361400</v>
      </c>
    </row>
    <row r="452" spans="1:9" ht="15.6" x14ac:dyDescent="0.3">
      <c r="A452" s="27">
        <v>95</v>
      </c>
      <c r="B452" s="27">
        <f t="shared" si="100"/>
        <v>88.350000000000009</v>
      </c>
      <c r="C452" s="27">
        <f t="shared" si="101"/>
        <v>131.1</v>
      </c>
      <c r="D452" s="27">
        <f t="shared" si="102"/>
        <v>861942.60000000009</v>
      </c>
      <c r="E452" s="27">
        <f t="shared" si="103"/>
        <v>319752.89999999997</v>
      </c>
      <c r="F452" s="27">
        <f t="shared" si="104"/>
        <v>1181695.5</v>
      </c>
      <c r="G452" s="27" t="s">
        <v>131</v>
      </c>
      <c r="H452" s="34">
        <f t="shared" si="105"/>
        <v>25.668386297977712</v>
      </c>
      <c r="I452">
        <f t="shared" si="106"/>
        <v>4603700</v>
      </c>
    </row>
    <row r="453" spans="1:9" ht="15.6" x14ac:dyDescent="0.3">
      <c r="A453" s="27">
        <v>100</v>
      </c>
      <c r="B453" s="27">
        <f t="shared" si="100"/>
        <v>93</v>
      </c>
      <c r="C453" s="27">
        <f t="shared" si="101"/>
        <v>138</v>
      </c>
      <c r="D453" s="27">
        <f t="shared" si="102"/>
        <v>907308</v>
      </c>
      <c r="E453" s="27">
        <f t="shared" si="103"/>
        <v>336582</v>
      </c>
      <c r="F453" s="27">
        <f t="shared" si="104"/>
        <v>1243890</v>
      </c>
      <c r="G453" s="27" t="s">
        <v>131</v>
      </c>
      <c r="H453" s="34">
        <f t="shared" si="105"/>
        <v>25.668386297977712</v>
      </c>
      <c r="I453">
        <f t="shared" si="106"/>
        <v>4846000</v>
      </c>
    </row>
    <row r="454" spans="1:9" ht="15.6" x14ac:dyDescent="0.3">
      <c r="A454" s="27">
        <v>105</v>
      </c>
      <c r="B454" s="27">
        <f t="shared" si="100"/>
        <v>97.65</v>
      </c>
      <c r="C454" s="27">
        <f t="shared" si="101"/>
        <v>144.89999999999998</v>
      </c>
      <c r="D454" s="27">
        <f t="shared" si="102"/>
        <v>952673.4</v>
      </c>
      <c r="E454" s="27">
        <f t="shared" si="103"/>
        <v>353411.09999999992</v>
      </c>
      <c r="F454" s="27">
        <f t="shared" si="104"/>
        <v>1306084.5</v>
      </c>
      <c r="G454" s="27" t="s">
        <v>131</v>
      </c>
      <c r="H454" s="34">
        <f t="shared" si="105"/>
        <v>25.668386297977712</v>
      </c>
      <c r="I454">
        <f t="shared" si="106"/>
        <v>5088300</v>
      </c>
    </row>
    <row r="455" spans="1:9" ht="15.6" x14ac:dyDescent="0.3">
      <c r="A455" s="27">
        <v>110</v>
      </c>
      <c r="B455" s="27">
        <f t="shared" si="100"/>
        <v>102.30000000000001</v>
      </c>
      <c r="C455" s="27">
        <f t="shared" si="101"/>
        <v>151.79999999999998</v>
      </c>
      <c r="D455" s="27">
        <f t="shared" si="102"/>
        <v>998038.80000000016</v>
      </c>
      <c r="E455" s="27">
        <f t="shared" si="103"/>
        <v>370240.19999999995</v>
      </c>
      <c r="F455" s="27">
        <f t="shared" si="104"/>
        <v>1368279</v>
      </c>
      <c r="G455" s="27" t="s">
        <v>131</v>
      </c>
      <c r="H455" s="34">
        <f t="shared" si="105"/>
        <v>25.668386297977712</v>
      </c>
      <c r="I455">
        <f t="shared" si="106"/>
        <v>5330600</v>
      </c>
    </row>
    <row r="456" spans="1:9" ht="15.6" x14ac:dyDescent="0.3">
      <c r="A456" s="27">
        <v>115</v>
      </c>
      <c r="B456" s="27">
        <f t="shared" si="100"/>
        <v>106.95</v>
      </c>
      <c r="C456" s="27">
        <f t="shared" si="101"/>
        <v>158.69999999999999</v>
      </c>
      <c r="D456" s="27">
        <f t="shared" si="102"/>
        <v>1043404.2000000001</v>
      </c>
      <c r="E456" s="27">
        <f t="shared" si="103"/>
        <v>387069.3</v>
      </c>
      <c r="F456" s="27">
        <f t="shared" si="104"/>
        <v>1430473.5</v>
      </c>
      <c r="G456" s="27" t="s">
        <v>131</v>
      </c>
      <c r="H456" s="34">
        <f t="shared" si="105"/>
        <v>25.668386297977712</v>
      </c>
      <c r="I456">
        <f t="shared" si="106"/>
        <v>5572900</v>
      </c>
    </row>
    <row r="457" spans="1:9" ht="15.6" x14ac:dyDescent="0.3">
      <c r="A457" s="27">
        <v>120</v>
      </c>
      <c r="B457" s="27">
        <f t="shared" si="100"/>
        <v>111.60000000000001</v>
      </c>
      <c r="C457" s="27">
        <f t="shared" si="101"/>
        <v>165.6</v>
      </c>
      <c r="D457" s="27">
        <f t="shared" si="102"/>
        <v>1088769.6000000001</v>
      </c>
      <c r="E457" s="27">
        <f t="shared" si="103"/>
        <v>403898.39999999997</v>
      </c>
      <c r="F457" s="27">
        <f t="shared" si="104"/>
        <v>1492668</v>
      </c>
      <c r="G457" s="27" t="s">
        <v>131</v>
      </c>
      <c r="H457" s="34">
        <f t="shared" si="105"/>
        <v>25.668386297977712</v>
      </c>
      <c r="I457">
        <f t="shared" si="106"/>
        <v>5815200</v>
      </c>
    </row>
    <row r="458" spans="1:9" ht="15.6" x14ac:dyDescent="0.3">
      <c r="A458" s="27">
        <v>5</v>
      </c>
      <c r="B458" s="27">
        <f>(A458*0.84)</f>
        <v>4.2</v>
      </c>
      <c r="C458" s="27">
        <f>(A458*1.5)</f>
        <v>7.5</v>
      </c>
      <c r="D458" s="27">
        <f>(B458*10417)</f>
        <v>43751.4</v>
      </c>
      <c r="E458" s="27">
        <f>(C458*2604)</f>
        <v>19530</v>
      </c>
      <c r="F458" s="27">
        <f t="shared" si="104"/>
        <v>63281.4</v>
      </c>
      <c r="G458" s="27" t="s">
        <v>90</v>
      </c>
      <c r="H458" s="34">
        <f t="shared" si="105"/>
        <v>26.116962443252167</v>
      </c>
      <c r="I458">
        <f t="shared" si="106"/>
        <v>242300</v>
      </c>
    </row>
    <row r="459" spans="1:9" ht="15.6" x14ac:dyDescent="0.3">
      <c r="A459" s="27">
        <v>10</v>
      </c>
      <c r="B459" s="27">
        <f t="shared" ref="B459:B481" si="107">(A459*0.84)</f>
        <v>8.4</v>
      </c>
      <c r="C459" s="27">
        <f t="shared" ref="C459:C481" si="108">(A459*1.5)</f>
        <v>15</v>
      </c>
      <c r="D459" s="27">
        <f t="shared" ref="D459:D482" si="109">(B459*10417)</f>
        <v>87502.8</v>
      </c>
      <c r="E459" s="27">
        <f t="shared" ref="E459:E482" si="110">(C459*2604)</f>
        <v>39060</v>
      </c>
      <c r="F459" s="27">
        <f t="shared" ref="F459:F482" si="111">(D459+E459)</f>
        <v>126562.8</v>
      </c>
      <c r="G459" s="27" t="s">
        <v>90</v>
      </c>
      <c r="H459" s="34">
        <f t="shared" si="105"/>
        <v>26.116962443252167</v>
      </c>
      <c r="I459">
        <f t="shared" si="106"/>
        <v>484600</v>
      </c>
    </row>
    <row r="460" spans="1:9" ht="15.6" x14ac:dyDescent="0.3">
      <c r="A460" s="27">
        <v>15</v>
      </c>
      <c r="B460" s="27">
        <f t="shared" si="107"/>
        <v>12.6</v>
      </c>
      <c r="C460" s="27">
        <f t="shared" si="108"/>
        <v>22.5</v>
      </c>
      <c r="D460" s="27">
        <f t="shared" si="109"/>
        <v>131254.19999999998</v>
      </c>
      <c r="E460" s="27">
        <f t="shared" si="110"/>
        <v>58590</v>
      </c>
      <c r="F460" s="27">
        <f t="shared" si="111"/>
        <v>189844.19999999998</v>
      </c>
      <c r="G460" s="27" t="s">
        <v>90</v>
      </c>
      <c r="H460" s="34">
        <f t="shared" si="105"/>
        <v>26.116962443252163</v>
      </c>
      <c r="I460">
        <f t="shared" si="106"/>
        <v>726900</v>
      </c>
    </row>
    <row r="461" spans="1:9" ht="15.6" x14ac:dyDescent="0.3">
      <c r="A461" s="27">
        <v>20</v>
      </c>
      <c r="B461" s="27">
        <f t="shared" si="107"/>
        <v>16.8</v>
      </c>
      <c r="C461" s="27">
        <f t="shared" si="108"/>
        <v>30</v>
      </c>
      <c r="D461" s="27">
        <f t="shared" si="109"/>
        <v>175005.6</v>
      </c>
      <c r="E461" s="27">
        <f t="shared" si="110"/>
        <v>78120</v>
      </c>
      <c r="F461" s="27">
        <f t="shared" si="111"/>
        <v>253125.6</v>
      </c>
      <c r="G461" s="27" t="s">
        <v>90</v>
      </c>
      <c r="H461" s="34">
        <f t="shared" si="105"/>
        <v>26.116962443252167</v>
      </c>
      <c r="I461">
        <f t="shared" si="106"/>
        <v>969200</v>
      </c>
    </row>
    <row r="462" spans="1:9" ht="15.6" x14ac:dyDescent="0.3">
      <c r="A462" s="27">
        <v>25</v>
      </c>
      <c r="B462" s="27">
        <f t="shared" si="107"/>
        <v>21</v>
      </c>
      <c r="C462" s="27">
        <f t="shared" si="108"/>
        <v>37.5</v>
      </c>
      <c r="D462" s="27">
        <f t="shared" si="109"/>
        <v>218757</v>
      </c>
      <c r="E462" s="27">
        <f t="shared" si="110"/>
        <v>97650</v>
      </c>
      <c r="F462" s="27">
        <f t="shared" si="111"/>
        <v>316407</v>
      </c>
      <c r="G462" s="27" t="s">
        <v>90</v>
      </c>
      <c r="H462" s="34">
        <f t="shared" si="105"/>
        <v>26.116962443252167</v>
      </c>
      <c r="I462">
        <f t="shared" si="106"/>
        <v>1211500</v>
      </c>
    </row>
    <row r="463" spans="1:9" ht="15.6" x14ac:dyDescent="0.3">
      <c r="A463" s="27">
        <v>30</v>
      </c>
      <c r="B463" s="27">
        <f t="shared" si="107"/>
        <v>25.2</v>
      </c>
      <c r="C463" s="27">
        <f t="shared" si="108"/>
        <v>45</v>
      </c>
      <c r="D463" s="27">
        <f t="shared" si="109"/>
        <v>262508.39999999997</v>
      </c>
      <c r="E463" s="27">
        <f t="shared" si="110"/>
        <v>117180</v>
      </c>
      <c r="F463" s="27">
        <f t="shared" si="111"/>
        <v>379688.39999999997</v>
      </c>
      <c r="G463" s="27" t="s">
        <v>90</v>
      </c>
      <c r="H463" s="34">
        <f t="shared" si="105"/>
        <v>26.116962443252163</v>
      </c>
      <c r="I463">
        <f t="shared" si="106"/>
        <v>1453800</v>
      </c>
    </row>
    <row r="464" spans="1:9" ht="15.6" x14ac:dyDescent="0.3">
      <c r="A464" s="27">
        <v>35</v>
      </c>
      <c r="B464" s="27">
        <f t="shared" si="107"/>
        <v>29.4</v>
      </c>
      <c r="C464" s="27">
        <f t="shared" si="108"/>
        <v>52.5</v>
      </c>
      <c r="D464" s="27">
        <f t="shared" si="109"/>
        <v>306259.8</v>
      </c>
      <c r="E464" s="27">
        <f t="shared" si="110"/>
        <v>136710</v>
      </c>
      <c r="F464" s="27">
        <f t="shared" si="111"/>
        <v>442969.8</v>
      </c>
      <c r="G464" s="27" t="s">
        <v>90</v>
      </c>
      <c r="H464" s="34">
        <f t="shared" si="105"/>
        <v>26.116962443252167</v>
      </c>
      <c r="I464">
        <f t="shared" si="106"/>
        <v>1696100</v>
      </c>
    </row>
    <row r="465" spans="1:9" ht="15.6" x14ac:dyDescent="0.3">
      <c r="A465" s="27">
        <v>40</v>
      </c>
      <c r="B465" s="27">
        <f t="shared" si="107"/>
        <v>33.6</v>
      </c>
      <c r="C465" s="27">
        <f t="shared" si="108"/>
        <v>60</v>
      </c>
      <c r="D465" s="27">
        <f t="shared" si="109"/>
        <v>350011.2</v>
      </c>
      <c r="E465" s="27">
        <f t="shared" si="110"/>
        <v>156240</v>
      </c>
      <c r="F465" s="27">
        <f t="shared" si="111"/>
        <v>506251.2</v>
      </c>
      <c r="G465" s="27" t="s">
        <v>90</v>
      </c>
      <c r="H465" s="34">
        <f t="shared" si="105"/>
        <v>26.116962443252167</v>
      </c>
      <c r="I465">
        <f t="shared" si="106"/>
        <v>1938400</v>
      </c>
    </row>
    <row r="466" spans="1:9" ht="15.6" x14ac:dyDescent="0.3">
      <c r="A466" s="27">
        <v>45</v>
      </c>
      <c r="B466" s="27">
        <f t="shared" si="107"/>
        <v>37.799999999999997</v>
      </c>
      <c r="C466" s="27">
        <f t="shared" si="108"/>
        <v>67.5</v>
      </c>
      <c r="D466" s="27">
        <f t="shared" si="109"/>
        <v>393762.6</v>
      </c>
      <c r="E466" s="27">
        <f t="shared" si="110"/>
        <v>175770</v>
      </c>
      <c r="F466" s="27">
        <f t="shared" si="111"/>
        <v>569532.6</v>
      </c>
      <c r="G466" s="27" t="s">
        <v>90</v>
      </c>
      <c r="H466" s="34">
        <f t="shared" si="105"/>
        <v>26.116962443252167</v>
      </c>
      <c r="I466">
        <f t="shared" si="106"/>
        <v>2180700</v>
      </c>
    </row>
    <row r="467" spans="1:9" ht="15.6" x14ac:dyDescent="0.3">
      <c r="A467" s="27">
        <v>50</v>
      </c>
      <c r="B467" s="27">
        <f t="shared" si="107"/>
        <v>42</v>
      </c>
      <c r="C467" s="27">
        <f t="shared" si="108"/>
        <v>75</v>
      </c>
      <c r="D467" s="27">
        <f t="shared" si="109"/>
        <v>437514</v>
      </c>
      <c r="E467" s="27">
        <f t="shared" si="110"/>
        <v>195300</v>
      </c>
      <c r="F467" s="27">
        <f t="shared" si="111"/>
        <v>632814</v>
      </c>
      <c r="G467" s="27" t="s">
        <v>90</v>
      </c>
      <c r="H467" s="34">
        <f t="shared" si="105"/>
        <v>26.116962443252167</v>
      </c>
      <c r="I467">
        <f t="shared" si="106"/>
        <v>2423000</v>
      </c>
    </row>
    <row r="468" spans="1:9" ht="15.6" x14ac:dyDescent="0.3">
      <c r="A468" s="27">
        <v>55</v>
      </c>
      <c r="B468" s="27">
        <f t="shared" si="107"/>
        <v>46.199999999999996</v>
      </c>
      <c r="C468" s="27">
        <f t="shared" si="108"/>
        <v>82.5</v>
      </c>
      <c r="D468" s="27">
        <f t="shared" si="109"/>
        <v>481265.39999999997</v>
      </c>
      <c r="E468" s="27">
        <f t="shared" si="110"/>
        <v>214830</v>
      </c>
      <c r="F468" s="27">
        <f t="shared" si="111"/>
        <v>696095.39999999991</v>
      </c>
      <c r="G468" s="27" t="s">
        <v>90</v>
      </c>
      <c r="H468" s="34">
        <f t="shared" si="105"/>
        <v>26.116962443252163</v>
      </c>
      <c r="I468">
        <f t="shared" si="106"/>
        <v>2665300</v>
      </c>
    </row>
    <row r="469" spans="1:9" ht="15.6" x14ac:dyDescent="0.3">
      <c r="A469" s="27">
        <v>60</v>
      </c>
      <c r="B469" s="27">
        <f t="shared" si="107"/>
        <v>50.4</v>
      </c>
      <c r="C469" s="27">
        <f t="shared" si="108"/>
        <v>90</v>
      </c>
      <c r="D469" s="27">
        <f t="shared" si="109"/>
        <v>525016.79999999993</v>
      </c>
      <c r="E469" s="27">
        <f t="shared" si="110"/>
        <v>234360</v>
      </c>
      <c r="F469" s="27">
        <f t="shared" si="111"/>
        <v>759376.79999999993</v>
      </c>
      <c r="G469" s="27" t="s">
        <v>90</v>
      </c>
      <c r="H469" s="34">
        <f t="shared" si="105"/>
        <v>26.116962443252163</v>
      </c>
      <c r="I469">
        <f t="shared" si="106"/>
        <v>2907600</v>
      </c>
    </row>
    <row r="470" spans="1:9" ht="15.6" x14ac:dyDescent="0.3">
      <c r="A470" s="27">
        <v>65</v>
      </c>
      <c r="B470" s="27">
        <f t="shared" si="107"/>
        <v>54.6</v>
      </c>
      <c r="C470" s="27">
        <f t="shared" si="108"/>
        <v>97.5</v>
      </c>
      <c r="D470" s="27">
        <f t="shared" si="109"/>
        <v>568768.20000000007</v>
      </c>
      <c r="E470" s="27">
        <f t="shared" si="110"/>
        <v>253890</v>
      </c>
      <c r="F470" s="27">
        <f t="shared" si="111"/>
        <v>822658.20000000007</v>
      </c>
      <c r="G470" s="27" t="s">
        <v>90</v>
      </c>
      <c r="H470" s="34">
        <f t="shared" si="105"/>
        <v>26.116962443252167</v>
      </c>
      <c r="I470">
        <f t="shared" si="106"/>
        <v>3149900</v>
      </c>
    </row>
    <row r="471" spans="1:9" ht="15.6" x14ac:dyDescent="0.3">
      <c r="A471" s="27">
        <v>70</v>
      </c>
      <c r="B471" s="27">
        <f t="shared" si="107"/>
        <v>58.8</v>
      </c>
      <c r="C471" s="27">
        <f t="shared" si="108"/>
        <v>105</v>
      </c>
      <c r="D471" s="27">
        <f t="shared" si="109"/>
        <v>612519.6</v>
      </c>
      <c r="E471" s="27">
        <f t="shared" si="110"/>
        <v>273420</v>
      </c>
      <c r="F471" s="27">
        <f t="shared" si="111"/>
        <v>885939.6</v>
      </c>
      <c r="G471" s="27" t="s">
        <v>90</v>
      </c>
      <c r="H471" s="34">
        <f t="shared" si="105"/>
        <v>26.116962443252167</v>
      </c>
      <c r="I471">
        <f t="shared" si="106"/>
        <v>3392200</v>
      </c>
    </row>
    <row r="472" spans="1:9" ht="15.6" x14ac:dyDescent="0.3">
      <c r="A472" s="27">
        <v>75</v>
      </c>
      <c r="B472" s="27">
        <f t="shared" si="107"/>
        <v>63</v>
      </c>
      <c r="C472" s="27">
        <f t="shared" si="108"/>
        <v>112.5</v>
      </c>
      <c r="D472" s="27">
        <f t="shared" si="109"/>
        <v>656271</v>
      </c>
      <c r="E472" s="27">
        <f t="shared" si="110"/>
        <v>292950</v>
      </c>
      <c r="F472" s="27">
        <f t="shared" si="111"/>
        <v>949221</v>
      </c>
      <c r="G472" s="27" t="s">
        <v>90</v>
      </c>
      <c r="H472" s="34">
        <f t="shared" si="105"/>
        <v>26.116962443252167</v>
      </c>
      <c r="I472">
        <f t="shared" si="106"/>
        <v>3634500</v>
      </c>
    </row>
    <row r="473" spans="1:9" ht="15.6" x14ac:dyDescent="0.3">
      <c r="A473" s="27">
        <v>80</v>
      </c>
      <c r="B473" s="27">
        <f t="shared" si="107"/>
        <v>67.2</v>
      </c>
      <c r="C473" s="27">
        <f t="shared" si="108"/>
        <v>120</v>
      </c>
      <c r="D473" s="27">
        <f t="shared" si="109"/>
        <v>700022.4</v>
      </c>
      <c r="E473" s="27">
        <f t="shared" si="110"/>
        <v>312480</v>
      </c>
      <c r="F473" s="27">
        <f t="shared" si="111"/>
        <v>1012502.4</v>
      </c>
      <c r="G473" s="27" t="s">
        <v>90</v>
      </c>
      <c r="H473" s="34">
        <f t="shared" si="105"/>
        <v>26.116962443252167</v>
      </c>
      <c r="I473">
        <f t="shared" si="106"/>
        <v>3876800</v>
      </c>
    </row>
    <row r="474" spans="1:9" ht="15.6" x14ac:dyDescent="0.3">
      <c r="A474" s="27">
        <v>85</v>
      </c>
      <c r="B474" s="27">
        <f t="shared" si="107"/>
        <v>71.399999999999991</v>
      </c>
      <c r="C474" s="27">
        <f t="shared" si="108"/>
        <v>127.5</v>
      </c>
      <c r="D474" s="27">
        <f t="shared" si="109"/>
        <v>743773.79999999993</v>
      </c>
      <c r="E474" s="27">
        <f t="shared" si="110"/>
        <v>332010</v>
      </c>
      <c r="F474" s="27">
        <f t="shared" si="111"/>
        <v>1075783.7999999998</v>
      </c>
      <c r="G474" s="27" t="s">
        <v>90</v>
      </c>
      <c r="H474" s="34">
        <f t="shared" si="105"/>
        <v>26.116962443252163</v>
      </c>
      <c r="I474">
        <f t="shared" si="106"/>
        <v>4119100</v>
      </c>
    </row>
    <row r="475" spans="1:9" ht="15.6" x14ac:dyDescent="0.3">
      <c r="A475" s="27">
        <v>90</v>
      </c>
      <c r="B475" s="27">
        <f t="shared" si="107"/>
        <v>75.599999999999994</v>
      </c>
      <c r="C475" s="27">
        <f t="shared" si="108"/>
        <v>135</v>
      </c>
      <c r="D475" s="27">
        <f t="shared" si="109"/>
        <v>787525.2</v>
      </c>
      <c r="E475" s="27">
        <f t="shared" si="110"/>
        <v>351540</v>
      </c>
      <c r="F475" s="27">
        <f t="shared" si="111"/>
        <v>1139065.2</v>
      </c>
      <c r="G475" s="27" t="s">
        <v>90</v>
      </c>
      <c r="H475" s="34">
        <f t="shared" si="105"/>
        <v>26.116962443252167</v>
      </c>
      <c r="I475">
        <f t="shared" si="106"/>
        <v>4361400</v>
      </c>
    </row>
    <row r="476" spans="1:9" ht="15.6" x14ac:dyDescent="0.3">
      <c r="A476" s="27">
        <v>95</v>
      </c>
      <c r="B476" s="27">
        <f t="shared" si="107"/>
        <v>79.8</v>
      </c>
      <c r="C476" s="27">
        <f t="shared" si="108"/>
        <v>142.5</v>
      </c>
      <c r="D476" s="27">
        <f t="shared" si="109"/>
        <v>831276.6</v>
      </c>
      <c r="E476" s="27">
        <f t="shared" si="110"/>
        <v>371070</v>
      </c>
      <c r="F476" s="27">
        <f t="shared" si="111"/>
        <v>1202346.6000000001</v>
      </c>
      <c r="G476" s="27" t="s">
        <v>90</v>
      </c>
      <c r="H476" s="34">
        <f t="shared" si="105"/>
        <v>26.116962443252167</v>
      </c>
      <c r="I476">
        <f t="shared" si="106"/>
        <v>4603700</v>
      </c>
    </row>
    <row r="477" spans="1:9" ht="15.6" x14ac:dyDescent="0.3">
      <c r="A477" s="27">
        <v>100</v>
      </c>
      <c r="B477" s="27">
        <f t="shared" si="107"/>
        <v>84</v>
      </c>
      <c r="C477" s="27">
        <f t="shared" si="108"/>
        <v>150</v>
      </c>
      <c r="D477" s="27">
        <f t="shared" si="109"/>
        <v>875028</v>
      </c>
      <c r="E477" s="27">
        <f t="shared" si="110"/>
        <v>390600</v>
      </c>
      <c r="F477" s="27">
        <f t="shared" si="111"/>
        <v>1265628</v>
      </c>
      <c r="G477" s="27" t="s">
        <v>90</v>
      </c>
      <c r="H477" s="34">
        <f t="shared" si="105"/>
        <v>26.116962443252167</v>
      </c>
      <c r="I477">
        <f t="shared" si="106"/>
        <v>4846000</v>
      </c>
    </row>
    <row r="478" spans="1:9" ht="15.6" x14ac:dyDescent="0.3">
      <c r="A478" s="27">
        <v>105</v>
      </c>
      <c r="B478" s="27">
        <f t="shared" si="107"/>
        <v>88.2</v>
      </c>
      <c r="C478" s="27">
        <f t="shared" si="108"/>
        <v>157.5</v>
      </c>
      <c r="D478" s="27">
        <f t="shared" si="109"/>
        <v>918779.4</v>
      </c>
      <c r="E478" s="27">
        <f t="shared" si="110"/>
        <v>410130</v>
      </c>
      <c r="F478" s="27">
        <f t="shared" si="111"/>
        <v>1328909.3999999999</v>
      </c>
      <c r="G478" s="27" t="s">
        <v>90</v>
      </c>
      <c r="H478" s="34">
        <f t="shared" si="105"/>
        <v>26.116962443252167</v>
      </c>
      <c r="I478">
        <f t="shared" si="106"/>
        <v>5088300</v>
      </c>
    </row>
    <row r="479" spans="1:9" ht="15.6" x14ac:dyDescent="0.3">
      <c r="A479" s="27">
        <v>110</v>
      </c>
      <c r="B479" s="27">
        <f t="shared" si="107"/>
        <v>92.399999999999991</v>
      </c>
      <c r="C479" s="27">
        <f t="shared" si="108"/>
        <v>165</v>
      </c>
      <c r="D479" s="27">
        <f t="shared" si="109"/>
        <v>962530.79999999993</v>
      </c>
      <c r="E479" s="27">
        <f t="shared" si="110"/>
        <v>429660</v>
      </c>
      <c r="F479" s="27">
        <f t="shared" si="111"/>
        <v>1392190.7999999998</v>
      </c>
      <c r="G479" s="27" t="s">
        <v>90</v>
      </c>
      <c r="H479" s="34">
        <f t="shared" si="105"/>
        <v>26.116962443252163</v>
      </c>
      <c r="I479">
        <f t="shared" si="106"/>
        <v>5330600</v>
      </c>
    </row>
    <row r="480" spans="1:9" ht="15.6" x14ac:dyDescent="0.3">
      <c r="A480" s="27">
        <v>115</v>
      </c>
      <c r="B480" s="27">
        <f t="shared" si="107"/>
        <v>96.6</v>
      </c>
      <c r="C480" s="27">
        <f t="shared" si="108"/>
        <v>172.5</v>
      </c>
      <c r="D480" s="27">
        <f t="shared" si="109"/>
        <v>1006282.2</v>
      </c>
      <c r="E480" s="27">
        <f t="shared" si="110"/>
        <v>449190</v>
      </c>
      <c r="F480" s="27">
        <f t="shared" si="111"/>
        <v>1455472.2</v>
      </c>
      <c r="G480" s="27" t="s">
        <v>90</v>
      </c>
      <c r="H480" s="34">
        <f t="shared" si="105"/>
        <v>26.116962443252167</v>
      </c>
      <c r="I480">
        <f t="shared" si="106"/>
        <v>5572900</v>
      </c>
    </row>
    <row r="481" spans="1:9" ht="15.6" x14ac:dyDescent="0.3">
      <c r="A481" s="27">
        <v>120</v>
      </c>
      <c r="B481" s="27">
        <f t="shared" si="107"/>
        <v>100.8</v>
      </c>
      <c r="C481" s="27">
        <f t="shared" si="108"/>
        <v>180</v>
      </c>
      <c r="D481" s="27">
        <f t="shared" si="109"/>
        <v>1050033.5999999999</v>
      </c>
      <c r="E481" s="27">
        <f t="shared" si="110"/>
        <v>468720</v>
      </c>
      <c r="F481" s="27">
        <f t="shared" si="111"/>
        <v>1518753.5999999999</v>
      </c>
      <c r="G481" s="27" t="s">
        <v>90</v>
      </c>
      <c r="H481" s="34">
        <f t="shared" si="105"/>
        <v>26.116962443252163</v>
      </c>
      <c r="I481">
        <f t="shared" si="106"/>
        <v>5815200</v>
      </c>
    </row>
    <row r="482" spans="1:9" ht="15.6" x14ac:dyDescent="0.3">
      <c r="A482" s="27">
        <v>5</v>
      </c>
      <c r="B482" s="27">
        <f>(A482*0.68)</f>
        <v>3.4000000000000004</v>
      </c>
      <c r="C482" s="27">
        <f>(A482*1.47)</f>
        <v>7.35</v>
      </c>
      <c r="D482" s="27">
        <f t="shared" si="109"/>
        <v>35417.800000000003</v>
      </c>
      <c r="E482" s="27">
        <f t="shared" si="110"/>
        <v>19139.399999999998</v>
      </c>
      <c r="F482" s="27">
        <f t="shared" si="111"/>
        <v>54557.2</v>
      </c>
      <c r="G482" s="27" t="s">
        <v>100</v>
      </c>
      <c r="H482" s="34">
        <f t="shared" si="105"/>
        <v>22.516384647131655</v>
      </c>
      <c r="I482">
        <f t="shared" si="106"/>
        <v>242300</v>
      </c>
    </row>
    <row r="483" spans="1:9" ht="15.6" x14ac:dyDescent="0.3">
      <c r="A483" s="27">
        <v>10</v>
      </c>
      <c r="B483" s="27">
        <f t="shared" ref="B483:B505" si="112">(A483*0.68)</f>
        <v>6.8000000000000007</v>
      </c>
      <c r="C483" s="27">
        <f t="shared" ref="C483:C505" si="113">(A483*1.47)</f>
        <v>14.7</v>
      </c>
      <c r="D483" s="27">
        <f t="shared" ref="D483:D505" si="114">(B483*10417)</f>
        <v>70835.600000000006</v>
      </c>
      <c r="E483" s="27">
        <f t="shared" ref="E483:E505" si="115">(C483*2604)</f>
        <v>38278.799999999996</v>
      </c>
      <c r="F483" s="27">
        <f t="shared" ref="F483:F506" si="116">(D483+E483)</f>
        <v>109114.4</v>
      </c>
      <c r="G483" s="27" t="s">
        <v>100</v>
      </c>
      <c r="H483" s="34">
        <f t="shared" si="105"/>
        <v>22.516384647131655</v>
      </c>
      <c r="I483">
        <f t="shared" si="106"/>
        <v>484600</v>
      </c>
    </row>
    <row r="484" spans="1:9" ht="15.6" x14ac:dyDescent="0.3">
      <c r="A484" s="27">
        <v>15</v>
      </c>
      <c r="B484" s="27">
        <f t="shared" si="112"/>
        <v>10.200000000000001</v>
      </c>
      <c r="C484" s="27">
        <f t="shared" si="113"/>
        <v>22.05</v>
      </c>
      <c r="D484" s="27">
        <f t="shared" si="114"/>
        <v>106253.40000000001</v>
      </c>
      <c r="E484" s="27">
        <f t="shared" si="115"/>
        <v>57418.200000000004</v>
      </c>
      <c r="F484" s="27">
        <f t="shared" si="116"/>
        <v>163671.6</v>
      </c>
      <c r="G484" s="27" t="s">
        <v>100</v>
      </c>
      <c r="H484" s="34">
        <f t="shared" si="105"/>
        <v>22.516384647131655</v>
      </c>
      <c r="I484">
        <f t="shared" si="106"/>
        <v>726900</v>
      </c>
    </row>
    <row r="485" spans="1:9" ht="15.6" x14ac:dyDescent="0.3">
      <c r="A485" s="27">
        <v>20</v>
      </c>
      <c r="B485" s="27">
        <f t="shared" si="112"/>
        <v>13.600000000000001</v>
      </c>
      <c r="C485" s="27">
        <f t="shared" si="113"/>
        <v>29.4</v>
      </c>
      <c r="D485" s="27">
        <f t="shared" si="114"/>
        <v>141671.20000000001</v>
      </c>
      <c r="E485" s="27">
        <f t="shared" si="115"/>
        <v>76557.599999999991</v>
      </c>
      <c r="F485" s="27">
        <f t="shared" si="116"/>
        <v>218228.8</v>
      </c>
      <c r="G485" s="27" t="s">
        <v>100</v>
      </c>
      <c r="H485" s="34">
        <f t="shared" si="105"/>
        <v>22.516384647131655</v>
      </c>
      <c r="I485">
        <f t="shared" si="106"/>
        <v>969200</v>
      </c>
    </row>
    <row r="486" spans="1:9" ht="15.6" x14ac:dyDescent="0.3">
      <c r="A486" s="27">
        <v>25</v>
      </c>
      <c r="B486" s="27">
        <f t="shared" si="112"/>
        <v>17</v>
      </c>
      <c r="C486" s="27">
        <f t="shared" si="113"/>
        <v>36.75</v>
      </c>
      <c r="D486" s="27">
        <f t="shared" si="114"/>
        <v>177089</v>
      </c>
      <c r="E486" s="27">
        <f t="shared" si="115"/>
        <v>95697</v>
      </c>
      <c r="F486" s="27">
        <f t="shared" si="116"/>
        <v>272786</v>
      </c>
      <c r="G486" s="27" t="s">
        <v>100</v>
      </c>
      <c r="H486" s="34">
        <f t="shared" si="105"/>
        <v>22.516384647131655</v>
      </c>
      <c r="I486">
        <f t="shared" si="106"/>
        <v>1211500</v>
      </c>
    </row>
    <row r="487" spans="1:9" ht="15.6" x14ac:dyDescent="0.3">
      <c r="A487" s="27">
        <v>30</v>
      </c>
      <c r="B487" s="27">
        <f t="shared" si="112"/>
        <v>20.400000000000002</v>
      </c>
      <c r="C487" s="27">
        <f t="shared" si="113"/>
        <v>44.1</v>
      </c>
      <c r="D487" s="27">
        <f t="shared" si="114"/>
        <v>212506.80000000002</v>
      </c>
      <c r="E487" s="27">
        <f t="shared" si="115"/>
        <v>114836.40000000001</v>
      </c>
      <c r="F487" s="27">
        <f t="shared" si="116"/>
        <v>327343.2</v>
      </c>
      <c r="G487" s="27" t="s">
        <v>100</v>
      </c>
      <c r="H487" s="34">
        <f t="shared" si="105"/>
        <v>22.516384647131655</v>
      </c>
      <c r="I487">
        <f t="shared" si="106"/>
        <v>1453800</v>
      </c>
    </row>
    <row r="488" spans="1:9" ht="15.6" x14ac:dyDescent="0.3">
      <c r="A488" s="27">
        <v>35</v>
      </c>
      <c r="B488" s="27">
        <f t="shared" si="112"/>
        <v>23.8</v>
      </c>
      <c r="C488" s="27">
        <f t="shared" si="113"/>
        <v>51.449999999999996</v>
      </c>
      <c r="D488" s="27">
        <f t="shared" si="114"/>
        <v>247924.6</v>
      </c>
      <c r="E488" s="27">
        <f t="shared" si="115"/>
        <v>133975.79999999999</v>
      </c>
      <c r="F488" s="27">
        <f t="shared" si="116"/>
        <v>381900.4</v>
      </c>
      <c r="G488" s="27" t="s">
        <v>100</v>
      </c>
      <c r="H488" s="34">
        <f t="shared" si="105"/>
        <v>22.516384647131655</v>
      </c>
      <c r="I488">
        <f t="shared" si="106"/>
        <v>1696100</v>
      </c>
    </row>
    <row r="489" spans="1:9" ht="15.6" x14ac:dyDescent="0.3">
      <c r="A489" s="27">
        <v>40</v>
      </c>
      <c r="B489" s="27">
        <f t="shared" si="112"/>
        <v>27.200000000000003</v>
      </c>
      <c r="C489" s="27">
        <f t="shared" si="113"/>
        <v>58.8</v>
      </c>
      <c r="D489" s="27">
        <f t="shared" si="114"/>
        <v>283342.40000000002</v>
      </c>
      <c r="E489" s="27">
        <f t="shared" si="115"/>
        <v>153115.19999999998</v>
      </c>
      <c r="F489" s="27">
        <f t="shared" si="116"/>
        <v>436457.6</v>
      </c>
      <c r="G489" s="27" t="s">
        <v>100</v>
      </c>
      <c r="H489" s="34">
        <f t="shared" si="105"/>
        <v>22.516384647131655</v>
      </c>
      <c r="I489">
        <f t="shared" si="106"/>
        <v>1938400</v>
      </c>
    </row>
    <row r="490" spans="1:9" ht="15.6" x14ac:dyDescent="0.3">
      <c r="A490" s="27">
        <v>45</v>
      </c>
      <c r="B490" s="27">
        <f t="shared" si="112"/>
        <v>30.6</v>
      </c>
      <c r="C490" s="27">
        <f t="shared" si="113"/>
        <v>66.150000000000006</v>
      </c>
      <c r="D490" s="27">
        <f t="shared" si="114"/>
        <v>318760.2</v>
      </c>
      <c r="E490" s="27">
        <f t="shared" si="115"/>
        <v>172254.6</v>
      </c>
      <c r="F490" s="27">
        <f t="shared" si="116"/>
        <v>491014.80000000005</v>
      </c>
      <c r="G490" s="27" t="s">
        <v>100</v>
      </c>
      <c r="H490" s="34">
        <f t="shared" si="105"/>
        <v>22.516384647131655</v>
      </c>
      <c r="I490">
        <f t="shared" si="106"/>
        <v>2180700</v>
      </c>
    </row>
    <row r="491" spans="1:9" ht="15.6" x14ac:dyDescent="0.3">
      <c r="A491" s="27">
        <v>50</v>
      </c>
      <c r="B491" s="27">
        <f t="shared" si="112"/>
        <v>34</v>
      </c>
      <c r="C491" s="27">
        <f t="shared" si="113"/>
        <v>73.5</v>
      </c>
      <c r="D491" s="27">
        <f t="shared" si="114"/>
        <v>354178</v>
      </c>
      <c r="E491" s="27">
        <f t="shared" si="115"/>
        <v>191394</v>
      </c>
      <c r="F491" s="27">
        <f t="shared" si="116"/>
        <v>545572</v>
      </c>
      <c r="G491" s="27" t="s">
        <v>100</v>
      </c>
      <c r="H491" s="34">
        <f t="shared" si="105"/>
        <v>22.516384647131655</v>
      </c>
      <c r="I491">
        <f t="shared" si="106"/>
        <v>2423000</v>
      </c>
    </row>
    <row r="492" spans="1:9" ht="15.6" x14ac:dyDescent="0.3">
      <c r="A492" s="27">
        <v>55</v>
      </c>
      <c r="B492" s="27">
        <f t="shared" si="112"/>
        <v>37.400000000000006</v>
      </c>
      <c r="C492" s="27">
        <f t="shared" si="113"/>
        <v>80.849999999999994</v>
      </c>
      <c r="D492" s="27">
        <f t="shared" si="114"/>
        <v>389595.80000000005</v>
      </c>
      <c r="E492" s="27">
        <f t="shared" si="115"/>
        <v>210533.4</v>
      </c>
      <c r="F492" s="27">
        <f t="shared" si="116"/>
        <v>600129.20000000007</v>
      </c>
      <c r="G492" s="27" t="s">
        <v>100</v>
      </c>
      <c r="H492" s="34">
        <f t="shared" si="105"/>
        <v>22.516384647131655</v>
      </c>
      <c r="I492">
        <f t="shared" si="106"/>
        <v>2665300</v>
      </c>
    </row>
    <row r="493" spans="1:9" ht="15.6" x14ac:dyDescent="0.3">
      <c r="A493" s="27">
        <v>60</v>
      </c>
      <c r="B493" s="27">
        <f t="shared" si="112"/>
        <v>40.800000000000004</v>
      </c>
      <c r="C493" s="27">
        <f t="shared" si="113"/>
        <v>88.2</v>
      </c>
      <c r="D493" s="27">
        <f t="shared" si="114"/>
        <v>425013.60000000003</v>
      </c>
      <c r="E493" s="27">
        <f t="shared" si="115"/>
        <v>229672.80000000002</v>
      </c>
      <c r="F493" s="27">
        <f t="shared" si="116"/>
        <v>654686.4</v>
      </c>
      <c r="G493" s="27" t="s">
        <v>100</v>
      </c>
      <c r="H493" s="34">
        <f t="shared" si="105"/>
        <v>22.516384647131655</v>
      </c>
      <c r="I493">
        <f t="shared" si="106"/>
        <v>2907600</v>
      </c>
    </row>
    <row r="494" spans="1:9" ht="15.6" x14ac:dyDescent="0.3">
      <c r="A494" s="27">
        <v>65</v>
      </c>
      <c r="B494" s="27">
        <f t="shared" si="112"/>
        <v>44.2</v>
      </c>
      <c r="C494" s="27">
        <f t="shared" si="113"/>
        <v>95.55</v>
      </c>
      <c r="D494" s="27">
        <f t="shared" si="114"/>
        <v>460431.4</v>
      </c>
      <c r="E494" s="27">
        <f t="shared" si="115"/>
        <v>248812.19999999998</v>
      </c>
      <c r="F494" s="27">
        <f t="shared" si="116"/>
        <v>709243.6</v>
      </c>
      <c r="G494" s="27" t="s">
        <v>100</v>
      </c>
      <c r="H494" s="34">
        <f t="shared" si="105"/>
        <v>22.516384647131655</v>
      </c>
      <c r="I494">
        <f t="shared" si="106"/>
        <v>3149900</v>
      </c>
    </row>
    <row r="495" spans="1:9" ht="15.6" x14ac:dyDescent="0.3">
      <c r="A495" s="27">
        <v>70</v>
      </c>
      <c r="B495" s="27">
        <f t="shared" si="112"/>
        <v>47.6</v>
      </c>
      <c r="C495" s="27">
        <f t="shared" si="113"/>
        <v>102.89999999999999</v>
      </c>
      <c r="D495" s="27">
        <f t="shared" si="114"/>
        <v>495849.2</v>
      </c>
      <c r="E495" s="27">
        <f t="shared" si="115"/>
        <v>267951.59999999998</v>
      </c>
      <c r="F495" s="27">
        <f t="shared" si="116"/>
        <v>763800.8</v>
      </c>
      <c r="G495" s="27" t="s">
        <v>100</v>
      </c>
      <c r="H495" s="34">
        <f t="shared" si="105"/>
        <v>22.516384647131655</v>
      </c>
      <c r="I495">
        <f t="shared" si="106"/>
        <v>3392200</v>
      </c>
    </row>
    <row r="496" spans="1:9" ht="15.6" x14ac:dyDescent="0.3">
      <c r="A496" s="27">
        <v>75</v>
      </c>
      <c r="B496" s="27">
        <f t="shared" si="112"/>
        <v>51.000000000000007</v>
      </c>
      <c r="C496" s="27">
        <f t="shared" si="113"/>
        <v>110.25</v>
      </c>
      <c r="D496" s="27">
        <f t="shared" si="114"/>
        <v>531267.00000000012</v>
      </c>
      <c r="E496" s="27">
        <f t="shared" si="115"/>
        <v>287091</v>
      </c>
      <c r="F496" s="27">
        <f t="shared" si="116"/>
        <v>818358.00000000012</v>
      </c>
      <c r="G496" s="27" t="s">
        <v>100</v>
      </c>
      <c r="H496" s="34">
        <f t="shared" si="105"/>
        <v>22.516384647131655</v>
      </c>
      <c r="I496">
        <f t="shared" si="106"/>
        <v>3634500</v>
      </c>
    </row>
    <row r="497" spans="1:9" ht="15.6" x14ac:dyDescent="0.3">
      <c r="A497" s="27">
        <v>80</v>
      </c>
      <c r="B497" s="27">
        <f t="shared" si="112"/>
        <v>54.400000000000006</v>
      </c>
      <c r="C497" s="27">
        <f t="shared" si="113"/>
        <v>117.6</v>
      </c>
      <c r="D497" s="27">
        <f t="shared" si="114"/>
        <v>566684.80000000005</v>
      </c>
      <c r="E497" s="27">
        <f t="shared" si="115"/>
        <v>306230.39999999997</v>
      </c>
      <c r="F497" s="27">
        <f t="shared" si="116"/>
        <v>872915.2</v>
      </c>
      <c r="G497" s="27" t="s">
        <v>100</v>
      </c>
      <c r="H497" s="34">
        <f t="shared" si="105"/>
        <v>22.516384647131655</v>
      </c>
      <c r="I497">
        <f t="shared" si="106"/>
        <v>3876800</v>
      </c>
    </row>
    <row r="498" spans="1:9" ht="15.6" x14ac:dyDescent="0.3">
      <c r="A498" s="27">
        <v>85</v>
      </c>
      <c r="B498" s="27">
        <f t="shared" si="112"/>
        <v>57.800000000000004</v>
      </c>
      <c r="C498" s="27">
        <f t="shared" si="113"/>
        <v>124.95</v>
      </c>
      <c r="D498" s="27">
        <f t="shared" si="114"/>
        <v>602102.60000000009</v>
      </c>
      <c r="E498" s="27">
        <f t="shared" si="115"/>
        <v>325369.8</v>
      </c>
      <c r="F498" s="27">
        <f t="shared" si="116"/>
        <v>927472.40000000014</v>
      </c>
      <c r="G498" s="27" t="s">
        <v>100</v>
      </c>
      <c r="H498" s="34">
        <f t="shared" si="105"/>
        <v>22.516384647131655</v>
      </c>
      <c r="I498">
        <f t="shared" si="106"/>
        <v>4119100</v>
      </c>
    </row>
    <row r="499" spans="1:9" ht="15.6" x14ac:dyDescent="0.3">
      <c r="A499" s="27">
        <v>90</v>
      </c>
      <c r="B499" s="27">
        <f t="shared" si="112"/>
        <v>61.2</v>
      </c>
      <c r="C499" s="27">
        <f t="shared" si="113"/>
        <v>132.30000000000001</v>
      </c>
      <c r="D499" s="27">
        <f t="shared" si="114"/>
        <v>637520.4</v>
      </c>
      <c r="E499" s="27">
        <f t="shared" si="115"/>
        <v>344509.2</v>
      </c>
      <c r="F499" s="27">
        <f t="shared" si="116"/>
        <v>982029.60000000009</v>
      </c>
      <c r="G499" s="27" t="s">
        <v>100</v>
      </c>
      <c r="H499" s="34">
        <f t="shared" si="105"/>
        <v>22.516384647131655</v>
      </c>
      <c r="I499">
        <f t="shared" si="106"/>
        <v>4361400</v>
      </c>
    </row>
    <row r="500" spans="1:9" ht="15.6" x14ac:dyDescent="0.3">
      <c r="A500" s="27">
        <v>95</v>
      </c>
      <c r="B500" s="27">
        <f t="shared" si="112"/>
        <v>64.600000000000009</v>
      </c>
      <c r="C500" s="27">
        <f t="shared" si="113"/>
        <v>139.65</v>
      </c>
      <c r="D500" s="27">
        <f t="shared" si="114"/>
        <v>672938.20000000007</v>
      </c>
      <c r="E500" s="27">
        <f t="shared" si="115"/>
        <v>363648.60000000003</v>
      </c>
      <c r="F500" s="27">
        <f t="shared" si="116"/>
        <v>1036586.8</v>
      </c>
      <c r="G500" s="27" t="s">
        <v>100</v>
      </c>
      <c r="H500" s="34">
        <f t="shared" si="105"/>
        <v>22.516384647131655</v>
      </c>
      <c r="I500">
        <f t="shared" si="106"/>
        <v>4603700</v>
      </c>
    </row>
    <row r="501" spans="1:9" ht="15.6" x14ac:dyDescent="0.3">
      <c r="A501" s="27">
        <v>100</v>
      </c>
      <c r="B501" s="27">
        <f t="shared" si="112"/>
        <v>68</v>
      </c>
      <c r="C501" s="27">
        <f t="shared" si="113"/>
        <v>147</v>
      </c>
      <c r="D501" s="27">
        <f t="shared" si="114"/>
        <v>708356</v>
      </c>
      <c r="E501" s="27">
        <f t="shared" si="115"/>
        <v>382788</v>
      </c>
      <c r="F501" s="27">
        <f t="shared" si="116"/>
        <v>1091144</v>
      </c>
      <c r="G501" s="27" t="s">
        <v>100</v>
      </c>
      <c r="H501" s="34">
        <f t="shared" si="105"/>
        <v>22.516384647131655</v>
      </c>
      <c r="I501">
        <f t="shared" si="106"/>
        <v>4846000</v>
      </c>
    </row>
    <row r="502" spans="1:9" ht="15.6" x14ac:dyDescent="0.3">
      <c r="A502" s="27">
        <v>105</v>
      </c>
      <c r="B502" s="27">
        <f t="shared" si="112"/>
        <v>71.400000000000006</v>
      </c>
      <c r="C502" s="27">
        <f t="shared" si="113"/>
        <v>154.35</v>
      </c>
      <c r="D502" s="27">
        <f t="shared" si="114"/>
        <v>743773.8</v>
      </c>
      <c r="E502" s="27">
        <f t="shared" si="115"/>
        <v>401927.39999999997</v>
      </c>
      <c r="F502" s="27">
        <f t="shared" si="116"/>
        <v>1145701.2</v>
      </c>
      <c r="G502" s="27" t="s">
        <v>100</v>
      </c>
      <c r="H502" s="34">
        <f t="shared" si="105"/>
        <v>22.516384647131655</v>
      </c>
      <c r="I502">
        <f t="shared" si="106"/>
        <v>5088300</v>
      </c>
    </row>
    <row r="503" spans="1:9" ht="15.6" x14ac:dyDescent="0.3">
      <c r="A503" s="27">
        <v>110</v>
      </c>
      <c r="B503" s="27">
        <f t="shared" si="112"/>
        <v>74.800000000000011</v>
      </c>
      <c r="C503" s="27">
        <f t="shared" si="113"/>
        <v>161.69999999999999</v>
      </c>
      <c r="D503" s="27">
        <f t="shared" si="114"/>
        <v>779191.60000000009</v>
      </c>
      <c r="E503" s="27">
        <f t="shared" si="115"/>
        <v>421066.8</v>
      </c>
      <c r="F503" s="27">
        <f t="shared" si="116"/>
        <v>1200258.4000000001</v>
      </c>
      <c r="G503" s="27" t="s">
        <v>100</v>
      </c>
      <c r="H503" s="34">
        <f t="shared" si="105"/>
        <v>22.516384647131655</v>
      </c>
      <c r="I503">
        <f t="shared" si="106"/>
        <v>5330600</v>
      </c>
    </row>
    <row r="504" spans="1:9" ht="15.6" x14ac:dyDescent="0.3">
      <c r="A504" s="27">
        <v>115</v>
      </c>
      <c r="B504" s="27">
        <f t="shared" si="112"/>
        <v>78.2</v>
      </c>
      <c r="C504" s="27">
        <f t="shared" si="113"/>
        <v>169.04999999999998</v>
      </c>
      <c r="D504" s="27">
        <f t="shared" si="114"/>
        <v>814609.4</v>
      </c>
      <c r="E504" s="27">
        <f t="shared" si="115"/>
        <v>440206.19999999995</v>
      </c>
      <c r="F504" s="27">
        <f t="shared" si="116"/>
        <v>1254815.6000000001</v>
      </c>
      <c r="G504" s="27" t="s">
        <v>100</v>
      </c>
      <c r="H504" s="34">
        <f t="shared" si="105"/>
        <v>22.516384647131655</v>
      </c>
      <c r="I504">
        <f t="shared" si="106"/>
        <v>5572900</v>
      </c>
    </row>
    <row r="505" spans="1:9" ht="15.6" x14ac:dyDescent="0.3">
      <c r="A505" s="27">
        <v>120</v>
      </c>
      <c r="B505" s="27">
        <f t="shared" si="112"/>
        <v>81.600000000000009</v>
      </c>
      <c r="C505" s="27">
        <f t="shared" si="113"/>
        <v>176.4</v>
      </c>
      <c r="D505" s="27">
        <f t="shared" si="114"/>
        <v>850027.20000000007</v>
      </c>
      <c r="E505" s="27">
        <f t="shared" si="115"/>
        <v>459345.60000000003</v>
      </c>
      <c r="F505" s="27">
        <f t="shared" si="116"/>
        <v>1309372.8</v>
      </c>
      <c r="G505" s="27" t="s">
        <v>100</v>
      </c>
      <c r="H505" s="34">
        <f t="shared" si="105"/>
        <v>22.516384647131655</v>
      </c>
      <c r="I505">
        <f t="shared" si="106"/>
        <v>5815200</v>
      </c>
    </row>
    <row r="506" spans="1:9" ht="15.6" x14ac:dyDescent="0.3">
      <c r="A506" s="27">
        <v>5</v>
      </c>
      <c r="B506" s="27">
        <f>(A506*0.79)</f>
        <v>3.95</v>
      </c>
      <c r="C506" s="27">
        <f>(A506*1.5)</f>
        <v>7.5</v>
      </c>
      <c r="D506" s="27">
        <f>(B506*11326)</f>
        <v>44737.700000000004</v>
      </c>
      <c r="E506" s="27">
        <f>(C506*2831)</f>
        <v>21232.5</v>
      </c>
      <c r="F506" s="27">
        <f t="shared" si="116"/>
        <v>65970.200000000012</v>
      </c>
      <c r="G506" s="27" t="s">
        <v>91</v>
      </c>
      <c r="H506" s="34">
        <f t="shared" si="105"/>
        <v>27.226661163846476</v>
      </c>
      <c r="I506">
        <f t="shared" si="106"/>
        <v>242300</v>
      </c>
    </row>
    <row r="507" spans="1:9" ht="15.6" x14ac:dyDescent="0.3">
      <c r="A507" s="27">
        <v>10</v>
      </c>
      <c r="B507" s="27">
        <f t="shared" ref="B507:B529" si="117">(A507*0.79)</f>
        <v>7.9</v>
      </c>
      <c r="C507" s="27">
        <f t="shared" ref="C507:C529" si="118">(A507*1.5)</f>
        <v>15</v>
      </c>
      <c r="D507" s="27">
        <f t="shared" ref="D507:D529" si="119">(B507*11326)</f>
        <v>89475.400000000009</v>
      </c>
      <c r="E507" s="27">
        <f t="shared" ref="E507:E529" si="120">(C507*2831)</f>
        <v>42465</v>
      </c>
      <c r="F507" s="27">
        <f t="shared" ref="F507:F530" si="121">(D507+E507)</f>
        <v>131940.40000000002</v>
      </c>
      <c r="G507" s="27" t="s">
        <v>91</v>
      </c>
      <c r="H507" s="34">
        <f t="shared" si="105"/>
        <v>27.226661163846476</v>
      </c>
      <c r="I507">
        <f t="shared" si="106"/>
        <v>484600</v>
      </c>
    </row>
    <row r="508" spans="1:9" ht="15.6" x14ac:dyDescent="0.3">
      <c r="A508" s="27">
        <v>15</v>
      </c>
      <c r="B508" s="27">
        <f t="shared" si="117"/>
        <v>11.850000000000001</v>
      </c>
      <c r="C508" s="27">
        <f t="shared" si="118"/>
        <v>22.5</v>
      </c>
      <c r="D508" s="27">
        <f t="shared" si="119"/>
        <v>134213.1</v>
      </c>
      <c r="E508" s="27">
        <f t="shared" si="120"/>
        <v>63697.5</v>
      </c>
      <c r="F508" s="27">
        <f t="shared" si="121"/>
        <v>197910.6</v>
      </c>
      <c r="G508" s="27" t="s">
        <v>91</v>
      </c>
      <c r="H508" s="34">
        <f t="shared" si="105"/>
        <v>27.226661163846472</v>
      </c>
      <c r="I508">
        <f t="shared" si="106"/>
        <v>726900</v>
      </c>
    </row>
    <row r="509" spans="1:9" ht="15.6" x14ac:dyDescent="0.3">
      <c r="A509" s="27">
        <v>20</v>
      </c>
      <c r="B509" s="27">
        <f t="shared" si="117"/>
        <v>15.8</v>
      </c>
      <c r="C509" s="27">
        <f t="shared" si="118"/>
        <v>30</v>
      </c>
      <c r="D509" s="27">
        <f t="shared" si="119"/>
        <v>178950.80000000002</v>
      </c>
      <c r="E509" s="27">
        <f t="shared" si="120"/>
        <v>84930</v>
      </c>
      <c r="F509" s="27">
        <f t="shared" si="121"/>
        <v>263880.80000000005</v>
      </c>
      <c r="G509" s="27" t="s">
        <v>91</v>
      </c>
      <c r="H509" s="34">
        <f t="shared" si="105"/>
        <v>27.226661163846476</v>
      </c>
      <c r="I509">
        <f t="shared" si="106"/>
        <v>969200</v>
      </c>
    </row>
    <row r="510" spans="1:9" ht="15.6" x14ac:dyDescent="0.3">
      <c r="A510" s="27">
        <v>25</v>
      </c>
      <c r="B510" s="27">
        <f t="shared" si="117"/>
        <v>19.75</v>
      </c>
      <c r="C510" s="27">
        <f t="shared" si="118"/>
        <v>37.5</v>
      </c>
      <c r="D510" s="27">
        <f t="shared" si="119"/>
        <v>223688.5</v>
      </c>
      <c r="E510" s="27">
        <f t="shared" si="120"/>
        <v>106162.5</v>
      </c>
      <c r="F510" s="27">
        <f t="shared" si="121"/>
        <v>329851</v>
      </c>
      <c r="G510" s="27" t="s">
        <v>91</v>
      </c>
      <c r="H510" s="34">
        <f t="shared" si="105"/>
        <v>27.226661163846472</v>
      </c>
      <c r="I510">
        <f t="shared" si="106"/>
        <v>1211500</v>
      </c>
    </row>
    <row r="511" spans="1:9" ht="15.6" x14ac:dyDescent="0.3">
      <c r="A511" s="27">
        <v>30</v>
      </c>
      <c r="B511" s="27">
        <f t="shared" si="117"/>
        <v>23.700000000000003</v>
      </c>
      <c r="C511" s="27">
        <f t="shared" si="118"/>
        <v>45</v>
      </c>
      <c r="D511" s="27">
        <f t="shared" si="119"/>
        <v>268426.2</v>
      </c>
      <c r="E511" s="27">
        <f t="shared" si="120"/>
        <v>127395</v>
      </c>
      <c r="F511" s="27">
        <f t="shared" si="121"/>
        <v>395821.2</v>
      </c>
      <c r="G511" s="27" t="s">
        <v>91</v>
      </c>
      <c r="H511" s="34">
        <f t="shared" si="105"/>
        <v>27.226661163846472</v>
      </c>
      <c r="I511">
        <f t="shared" si="106"/>
        <v>1453800</v>
      </c>
    </row>
    <row r="512" spans="1:9" ht="15.6" x14ac:dyDescent="0.3">
      <c r="A512" s="27">
        <v>35</v>
      </c>
      <c r="B512" s="27">
        <f t="shared" si="117"/>
        <v>27.650000000000002</v>
      </c>
      <c r="C512" s="27">
        <f t="shared" si="118"/>
        <v>52.5</v>
      </c>
      <c r="D512" s="27">
        <f t="shared" si="119"/>
        <v>313163.90000000002</v>
      </c>
      <c r="E512" s="27">
        <f t="shared" si="120"/>
        <v>148627.5</v>
      </c>
      <c r="F512" s="27">
        <f t="shared" si="121"/>
        <v>461791.4</v>
      </c>
      <c r="G512" s="27" t="s">
        <v>91</v>
      </c>
      <c r="H512" s="34">
        <f t="shared" si="105"/>
        <v>27.226661163846472</v>
      </c>
      <c r="I512">
        <f t="shared" si="106"/>
        <v>1696100</v>
      </c>
    </row>
    <row r="513" spans="1:9" ht="15.6" x14ac:dyDescent="0.3">
      <c r="A513" s="27">
        <v>40</v>
      </c>
      <c r="B513" s="27">
        <f t="shared" si="117"/>
        <v>31.6</v>
      </c>
      <c r="C513" s="27">
        <f t="shared" si="118"/>
        <v>60</v>
      </c>
      <c r="D513" s="27">
        <f t="shared" si="119"/>
        <v>357901.60000000003</v>
      </c>
      <c r="E513" s="27">
        <f t="shared" si="120"/>
        <v>169860</v>
      </c>
      <c r="F513" s="27">
        <f t="shared" si="121"/>
        <v>527761.60000000009</v>
      </c>
      <c r="G513" s="27" t="s">
        <v>91</v>
      </c>
      <c r="H513" s="34">
        <f t="shared" si="105"/>
        <v>27.226661163846476</v>
      </c>
      <c r="I513">
        <f t="shared" si="106"/>
        <v>1938400</v>
      </c>
    </row>
    <row r="514" spans="1:9" ht="15.6" x14ac:dyDescent="0.3">
      <c r="A514" s="27">
        <v>45</v>
      </c>
      <c r="B514" s="27">
        <f t="shared" si="117"/>
        <v>35.550000000000004</v>
      </c>
      <c r="C514" s="27">
        <f t="shared" si="118"/>
        <v>67.5</v>
      </c>
      <c r="D514" s="27">
        <f t="shared" si="119"/>
        <v>402639.30000000005</v>
      </c>
      <c r="E514" s="27">
        <f t="shared" si="120"/>
        <v>191092.5</v>
      </c>
      <c r="F514" s="27">
        <f t="shared" si="121"/>
        <v>593731.80000000005</v>
      </c>
      <c r="G514" s="27" t="s">
        <v>91</v>
      </c>
      <c r="H514" s="34">
        <f t="shared" si="105"/>
        <v>27.226661163846472</v>
      </c>
      <c r="I514">
        <f t="shared" si="106"/>
        <v>2180700</v>
      </c>
    </row>
    <row r="515" spans="1:9" ht="15.6" x14ac:dyDescent="0.3">
      <c r="A515" s="27">
        <v>50</v>
      </c>
      <c r="B515" s="27">
        <f t="shared" si="117"/>
        <v>39.5</v>
      </c>
      <c r="C515" s="27">
        <f t="shared" si="118"/>
        <v>75</v>
      </c>
      <c r="D515" s="27">
        <f t="shared" si="119"/>
        <v>447377</v>
      </c>
      <c r="E515" s="27">
        <f t="shared" si="120"/>
        <v>212325</v>
      </c>
      <c r="F515" s="27">
        <f t="shared" si="121"/>
        <v>659702</v>
      </c>
      <c r="G515" s="27" t="s">
        <v>91</v>
      </c>
      <c r="H515" s="34">
        <f t="shared" ref="H515:H578" si="122">(F515/I515)*100</f>
        <v>27.226661163846472</v>
      </c>
      <c r="I515">
        <f t="shared" ref="I515:I578" si="123">(48460*A515)</f>
        <v>2423000</v>
      </c>
    </row>
    <row r="516" spans="1:9" ht="15.6" x14ac:dyDescent="0.3">
      <c r="A516" s="27">
        <v>55</v>
      </c>
      <c r="B516" s="27">
        <f t="shared" si="117"/>
        <v>43.45</v>
      </c>
      <c r="C516" s="27">
        <f t="shared" si="118"/>
        <v>82.5</v>
      </c>
      <c r="D516" s="27">
        <f t="shared" si="119"/>
        <v>492114.7</v>
      </c>
      <c r="E516" s="27">
        <f t="shared" si="120"/>
        <v>233557.5</v>
      </c>
      <c r="F516" s="27">
        <f t="shared" si="121"/>
        <v>725672.2</v>
      </c>
      <c r="G516" s="27" t="s">
        <v>91</v>
      </c>
      <c r="H516" s="34">
        <f t="shared" si="122"/>
        <v>27.226661163846472</v>
      </c>
      <c r="I516">
        <f t="shared" si="123"/>
        <v>2665300</v>
      </c>
    </row>
    <row r="517" spans="1:9" ht="15.6" x14ac:dyDescent="0.3">
      <c r="A517" s="27">
        <v>60</v>
      </c>
      <c r="B517" s="27">
        <f t="shared" si="117"/>
        <v>47.400000000000006</v>
      </c>
      <c r="C517" s="27">
        <f t="shared" si="118"/>
        <v>90</v>
      </c>
      <c r="D517" s="27">
        <f t="shared" si="119"/>
        <v>536852.4</v>
      </c>
      <c r="E517" s="27">
        <f t="shared" si="120"/>
        <v>254790</v>
      </c>
      <c r="F517" s="27">
        <f t="shared" si="121"/>
        <v>791642.4</v>
      </c>
      <c r="G517" s="27" t="s">
        <v>91</v>
      </c>
      <c r="H517" s="34">
        <f t="shared" si="122"/>
        <v>27.226661163846472</v>
      </c>
      <c r="I517">
        <f t="shared" si="123"/>
        <v>2907600</v>
      </c>
    </row>
    <row r="518" spans="1:9" ht="15.6" x14ac:dyDescent="0.3">
      <c r="A518" s="27">
        <v>65</v>
      </c>
      <c r="B518" s="27">
        <f t="shared" si="117"/>
        <v>51.35</v>
      </c>
      <c r="C518" s="27">
        <f t="shared" si="118"/>
        <v>97.5</v>
      </c>
      <c r="D518" s="27">
        <f t="shared" si="119"/>
        <v>581590.1</v>
      </c>
      <c r="E518" s="27">
        <f t="shared" si="120"/>
        <v>276022.5</v>
      </c>
      <c r="F518" s="27">
        <f t="shared" si="121"/>
        <v>857612.6</v>
      </c>
      <c r="G518" s="27" t="s">
        <v>91</v>
      </c>
      <c r="H518" s="34">
        <f t="shared" si="122"/>
        <v>27.226661163846472</v>
      </c>
      <c r="I518">
        <f t="shared" si="123"/>
        <v>3149900</v>
      </c>
    </row>
    <row r="519" spans="1:9" ht="15.6" x14ac:dyDescent="0.3">
      <c r="A519" s="27">
        <v>70</v>
      </c>
      <c r="B519" s="27">
        <f t="shared" si="117"/>
        <v>55.300000000000004</v>
      </c>
      <c r="C519" s="27">
        <f t="shared" si="118"/>
        <v>105</v>
      </c>
      <c r="D519" s="27">
        <f t="shared" si="119"/>
        <v>626327.80000000005</v>
      </c>
      <c r="E519" s="27">
        <f t="shared" si="120"/>
        <v>297255</v>
      </c>
      <c r="F519" s="27">
        <f t="shared" si="121"/>
        <v>923582.8</v>
      </c>
      <c r="G519" s="27" t="s">
        <v>91</v>
      </c>
      <c r="H519" s="34">
        <f t="shared" si="122"/>
        <v>27.226661163846472</v>
      </c>
      <c r="I519">
        <f t="shared" si="123"/>
        <v>3392200</v>
      </c>
    </row>
    <row r="520" spans="1:9" ht="15.6" x14ac:dyDescent="0.3">
      <c r="A520" s="27">
        <v>75</v>
      </c>
      <c r="B520" s="27">
        <f t="shared" si="117"/>
        <v>59.25</v>
      </c>
      <c r="C520" s="27">
        <f t="shared" si="118"/>
        <v>112.5</v>
      </c>
      <c r="D520" s="27">
        <f t="shared" si="119"/>
        <v>671065.5</v>
      </c>
      <c r="E520" s="27">
        <f t="shared" si="120"/>
        <v>318487.5</v>
      </c>
      <c r="F520" s="27">
        <f t="shared" si="121"/>
        <v>989553</v>
      </c>
      <c r="G520" s="27" t="s">
        <v>91</v>
      </c>
      <c r="H520" s="34">
        <f t="shared" si="122"/>
        <v>27.226661163846472</v>
      </c>
      <c r="I520">
        <f t="shared" si="123"/>
        <v>3634500</v>
      </c>
    </row>
    <row r="521" spans="1:9" ht="15.6" x14ac:dyDescent="0.3">
      <c r="A521" s="27">
        <v>80</v>
      </c>
      <c r="B521" s="27">
        <f t="shared" si="117"/>
        <v>63.2</v>
      </c>
      <c r="C521" s="27">
        <f t="shared" si="118"/>
        <v>120</v>
      </c>
      <c r="D521" s="27">
        <f t="shared" si="119"/>
        <v>715803.20000000007</v>
      </c>
      <c r="E521" s="27">
        <f t="shared" si="120"/>
        <v>339720</v>
      </c>
      <c r="F521" s="27">
        <f t="shared" si="121"/>
        <v>1055523.2000000002</v>
      </c>
      <c r="G521" s="27" t="s">
        <v>91</v>
      </c>
      <c r="H521" s="34">
        <f t="shared" si="122"/>
        <v>27.226661163846476</v>
      </c>
      <c r="I521">
        <f t="shared" si="123"/>
        <v>3876800</v>
      </c>
    </row>
    <row r="522" spans="1:9" ht="15.6" x14ac:dyDescent="0.3">
      <c r="A522" s="27">
        <v>85</v>
      </c>
      <c r="B522" s="27">
        <f t="shared" si="117"/>
        <v>67.150000000000006</v>
      </c>
      <c r="C522" s="27">
        <f t="shared" si="118"/>
        <v>127.5</v>
      </c>
      <c r="D522" s="27">
        <f t="shared" si="119"/>
        <v>760540.9</v>
      </c>
      <c r="E522" s="27">
        <f t="shared" si="120"/>
        <v>360952.5</v>
      </c>
      <c r="F522" s="27">
        <f t="shared" si="121"/>
        <v>1121493.3999999999</v>
      </c>
      <c r="G522" s="27" t="s">
        <v>91</v>
      </c>
      <c r="H522" s="34">
        <f t="shared" si="122"/>
        <v>27.226661163846472</v>
      </c>
      <c r="I522">
        <f t="shared" si="123"/>
        <v>4119100</v>
      </c>
    </row>
    <row r="523" spans="1:9" ht="15.6" x14ac:dyDescent="0.3">
      <c r="A523" s="27">
        <v>90</v>
      </c>
      <c r="B523" s="27">
        <f t="shared" si="117"/>
        <v>71.100000000000009</v>
      </c>
      <c r="C523" s="27">
        <f t="shared" si="118"/>
        <v>135</v>
      </c>
      <c r="D523" s="27">
        <f t="shared" si="119"/>
        <v>805278.60000000009</v>
      </c>
      <c r="E523" s="27">
        <f t="shared" si="120"/>
        <v>382185</v>
      </c>
      <c r="F523" s="27">
        <f t="shared" si="121"/>
        <v>1187463.6000000001</v>
      </c>
      <c r="G523" s="27" t="s">
        <v>91</v>
      </c>
      <c r="H523" s="34">
        <f t="shared" si="122"/>
        <v>27.226661163846472</v>
      </c>
      <c r="I523">
        <f t="shared" si="123"/>
        <v>4361400</v>
      </c>
    </row>
    <row r="524" spans="1:9" ht="15.6" x14ac:dyDescent="0.3">
      <c r="A524" s="27">
        <v>95</v>
      </c>
      <c r="B524" s="27">
        <f t="shared" si="117"/>
        <v>75.05</v>
      </c>
      <c r="C524" s="27">
        <f t="shared" si="118"/>
        <v>142.5</v>
      </c>
      <c r="D524" s="27">
        <f t="shared" si="119"/>
        <v>850016.29999999993</v>
      </c>
      <c r="E524" s="27">
        <f t="shared" si="120"/>
        <v>403417.5</v>
      </c>
      <c r="F524" s="27">
        <f t="shared" si="121"/>
        <v>1253433.7999999998</v>
      </c>
      <c r="G524" s="27" t="s">
        <v>91</v>
      </c>
      <c r="H524" s="34">
        <f t="shared" si="122"/>
        <v>27.226661163846465</v>
      </c>
      <c r="I524">
        <f t="shared" si="123"/>
        <v>4603700</v>
      </c>
    </row>
    <row r="525" spans="1:9" ht="15.6" x14ac:dyDescent="0.3">
      <c r="A525" s="27">
        <v>100</v>
      </c>
      <c r="B525" s="27">
        <f t="shared" si="117"/>
        <v>79</v>
      </c>
      <c r="C525" s="27">
        <f t="shared" si="118"/>
        <v>150</v>
      </c>
      <c r="D525" s="27">
        <f t="shared" si="119"/>
        <v>894754</v>
      </c>
      <c r="E525" s="27">
        <f t="shared" si="120"/>
        <v>424650</v>
      </c>
      <c r="F525" s="27">
        <f t="shared" si="121"/>
        <v>1319404</v>
      </c>
      <c r="G525" s="27" t="s">
        <v>91</v>
      </c>
      <c r="H525" s="34">
        <f t="shared" si="122"/>
        <v>27.226661163846472</v>
      </c>
      <c r="I525">
        <f t="shared" si="123"/>
        <v>4846000</v>
      </c>
    </row>
    <row r="526" spans="1:9" ht="15.6" x14ac:dyDescent="0.3">
      <c r="A526" s="27">
        <v>105</v>
      </c>
      <c r="B526" s="27">
        <f t="shared" si="117"/>
        <v>82.95</v>
      </c>
      <c r="C526" s="27">
        <f t="shared" si="118"/>
        <v>157.5</v>
      </c>
      <c r="D526" s="27">
        <f t="shared" si="119"/>
        <v>939491.70000000007</v>
      </c>
      <c r="E526" s="27">
        <f t="shared" si="120"/>
        <v>445882.5</v>
      </c>
      <c r="F526" s="27">
        <f t="shared" si="121"/>
        <v>1385374.2000000002</v>
      </c>
      <c r="G526" s="27" t="s">
        <v>91</v>
      </c>
      <c r="H526" s="34">
        <f t="shared" si="122"/>
        <v>27.226661163846476</v>
      </c>
      <c r="I526">
        <f t="shared" si="123"/>
        <v>5088300</v>
      </c>
    </row>
    <row r="527" spans="1:9" ht="15.6" x14ac:dyDescent="0.3">
      <c r="A527" s="27">
        <v>110</v>
      </c>
      <c r="B527" s="27">
        <f t="shared" si="117"/>
        <v>86.9</v>
      </c>
      <c r="C527" s="27">
        <f t="shared" si="118"/>
        <v>165</v>
      </c>
      <c r="D527" s="27">
        <f t="shared" si="119"/>
        <v>984229.4</v>
      </c>
      <c r="E527" s="27">
        <f t="shared" si="120"/>
        <v>467115</v>
      </c>
      <c r="F527" s="27">
        <f t="shared" si="121"/>
        <v>1451344.4</v>
      </c>
      <c r="G527" s="27" t="s">
        <v>91</v>
      </c>
      <c r="H527" s="34">
        <f t="shared" si="122"/>
        <v>27.226661163846472</v>
      </c>
      <c r="I527">
        <f t="shared" si="123"/>
        <v>5330600</v>
      </c>
    </row>
    <row r="528" spans="1:9" ht="15.6" x14ac:dyDescent="0.3">
      <c r="A528" s="27">
        <v>115</v>
      </c>
      <c r="B528" s="27">
        <f t="shared" si="117"/>
        <v>90.850000000000009</v>
      </c>
      <c r="C528" s="27">
        <f t="shared" si="118"/>
        <v>172.5</v>
      </c>
      <c r="D528" s="27">
        <f t="shared" si="119"/>
        <v>1028967.1000000001</v>
      </c>
      <c r="E528" s="27">
        <f t="shared" si="120"/>
        <v>488347.5</v>
      </c>
      <c r="F528" s="27">
        <f t="shared" si="121"/>
        <v>1517314.6</v>
      </c>
      <c r="G528" s="27" t="s">
        <v>91</v>
      </c>
      <c r="H528" s="34">
        <f t="shared" si="122"/>
        <v>27.226661163846472</v>
      </c>
      <c r="I528">
        <f t="shared" si="123"/>
        <v>5572900</v>
      </c>
    </row>
    <row r="529" spans="1:9" ht="15.6" x14ac:dyDescent="0.3">
      <c r="A529" s="27">
        <v>120</v>
      </c>
      <c r="B529" s="27">
        <f t="shared" si="117"/>
        <v>94.800000000000011</v>
      </c>
      <c r="C529" s="27">
        <f t="shared" si="118"/>
        <v>180</v>
      </c>
      <c r="D529" s="27">
        <f t="shared" si="119"/>
        <v>1073704.8</v>
      </c>
      <c r="E529" s="27">
        <f t="shared" si="120"/>
        <v>509580</v>
      </c>
      <c r="F529" s="27">
        <f t="shared" si="121"/>
        <v>1583284.8</v>
      </c>
      <c r="G529" s="27" t="s">
        <v>91</v>
      </c>
      <c r="H529" s="34">
        <f t="shared" si="122"/>
        <v>27.226661163846472</v>
      </c>
      <c r="I529">
        <f t="shared" si="123"/>
        <v>5815200</v>
      </c>
    </row>
    <row r="530" spans="1:9" ht="15.6" x14ac:dyDescent="0.3">
      <c r="A530" s="27">
        <v>5</v>
      </c>
      <c r="B530" s="27">
        <f>(A530*0.87)</f>
        <v>4.3499999999999996</v>
      </c>
      <c r="C530" s="27">
        <f>(A530*2.01)</f>
        <v>10.049999999999999</v>
      </c>
      <c r="D530" s="27">
        <f>(B530*13123)</f>
        <v>57085.049999999996</v>
      </c>
      <c r="E530" s="27">
        <f>(C530*3280)</f>
        <v>32964</v>
      </c>
      <c r="F530" s="27">
        <f t="shared" si="121"/>
        <v>90049.049999999988</v>
      </c>
      <c r="G530" s="27" t="s">
        <v>77</v>
      </c>
      <c r="H530" s="34">
        <f t="shared" si="122"/>
        <v>37.164279818406932</v>
      </c>
      <c r="I530">
        <f t="shared" si="123"/>
        <v>242300</v>
      </c>
    </row>
    <row r="531" spans="1:9" ht="15.6" x14ac:dyDescent="0.3">
      <c r="A531" s="27">
        <v>10</v>
      </c>
      <c r="B531" s="27">
        <f t="shared" ref="B531:B553" si="124">(A531*0.87)</f>
        <v>8.6999999999999993</v>
      </c>
      <c r="C531" s="27">
        <f t="shared" ref="C531:C553" si="125">(A531*2.01)</f>
        <v>20.099999999999998</v>
      </c>
      <c r="D531" s="27">
        <f t="shared" ref="D531:D554" si="126">(B531*13123)</f>
        <v>114170.09999999999</v>
      </c>
      <c r="E531" s="27">
        <f t="shared" ref="E531:E554" si="127">(C531*3280)</f>
        <v>65928</v>
      </c>
      <c r="F531" s="27">
        <f t="shared" ref="F531:F554" si="128">(D531+E531)</f>
        <v>180098.09999999998</v>
      </c>
      <c r="G531" s="27" t="s">
        <v>77</v>
      </c>
      <c r="H531" s="34">
        <f t="shared" si="122"/>
        <v>37.164279818406932</v>
      </c>
      <c r="I531">
        <f t="shared" si="123"/>
        <v>484600</v>
      </c>
    </row>
    <row r="532" spans="1:9" ht="15.6" x14ac:dyDescent="0.3">
      <c r="A532" s="27">
        <v>15</v>
      </c>
      <c r="B532" s="27">
        <f t="shared" si="124"/>
        <v>13.05</v>
      </c>
      <c r="C532" s="27">
        <f t="shared" si="125"/>
        <v>30.15</v>
      </c>
      <c r="D532" s="27">
        <f t="shared" si="126"/>
        <v>171255.15000000002</v>
      </c>
      <c r="E532" s="27">
        <f t="shared" si="127"/>
        <v>98892</v>
      </c>
      <c r="F532" s="27">
        <f t="shared" si="128"/>
        <v>270147.15000000002</v>
      </c>
      <c r="G532" s="27" t="s">
        <v>77</v>
      </c>
      <c r="H532" s="34">
        <f t="shared" si="122"/>
        <v>37.164279818406939</v>
      </c>
      <c r="I532">
        <f t="shared" si="123"/>
        <v>726900</v>
      </c>
    </row>
    <row r="533" spans="1:9" ht="15.6" x14ac:dyDescent="0.3">
      <c r="A533" s="27">
        <v>20</v>
      </c>
      <c r="B533" s="27">
        <f t="shared" si="124"/>
        <v>17.399999999999999</v>
      </c>
      <c r="C533" s="27">
        <f t="shared" si="125"/>
        <v>40.199999999999996</v>
      </c>
      <c r="D533" s="27">
        <f t="shared" si="126"/>
        <v>228340.19999999998</v>
      </c>
      <c r="E533" s="27">
        <f t="shared" si="127"/>
        <v>131856</v>
      </c>
      <c r="F533" s="27">
        <f t="shared" si="128"/>
        <v>360196.19999999995</v>
      </c>
      <c r="G533" s="27" t="s">
        <v>77</v>
      </c>
      <c r="H533" s="34">
        <f t="shared" si="122"/>
        <v>37.164279818406932</v>
      </c>
      <c r="I533">
        <f t="shared" si="123"/>
        <v>969200</v>
      </c>
    </row>
    <row r="534" spans="1:9" ht="15.6" x14ac:dyDescent="0.3">
      <c r="A534" s="27">
        <v>25</v>
      </c>
      <c r="B534" s="27">
        <f t="shared" si="124"/>
        <v>21.75</v>
      </c>
      <c r="C534" s="27">
        <f t="shared" si="125"/>
        <v>50.249999999999993</v>
      </c>
      <c r="D534" s="27">
        <f t="shared" si="126"/>
        <v>285425.25</v>
      </c>
      <c r="E534" s="27">
        <f t="shared" si="127"/>
        <v>164819.99999999997</v>
      </c>
      <c r="F534" s="27">
        <f t="shared" si="128"/>
        <v>450245.25</v>
      </c>
      <c r="G534" s="27" t="s">
        <v>77</v>
      </c>
      <c r="H534" s="34">
        <f t="shared" si="122"/>
        <v>37.164279818406932</v>
      </c>
      <c r="I534">
        <f t="shared" si="123"/>
        <v>1211500</v>
      </c>
    </row>
    <row r="535" spans="1:9" ht="15.6" x14ac:dyDescent="0.3">
      <c r="A535" s="27">
        <v>30</v>
      </c>
      <c r="B535" s="27">
        <f t="shared" si="124"/>
        <v>26.1</v>
      </c>
      <c r="C535" s="27">
        <f t="shared" si="125"/>
        <v>60.3</v>
      </c>
      <c r="D535" s="27">
        <f t="shared" si="126"/>
        <v>342510.30000000005</v>
      </c>
      <c r="E535" s="27">
        <f t="shared" si="127"/>
        <v>197784</v>
      </c>
      <c r="F535" s="27">
        <f t="shared" si="128"/>
        <v>540294.30000000005</v>
      </c>
      <c r="G535" s="27" t="s">
        <v>77</v>
      </c>
      <c r="H535" s="34">
        <f t="shared" si="122"/>
        <v>37.164279818406939</v>
      </c>
      <c r="I535">
        <f t="shared" si="123"/>
        <v>1453800</v>
      </c>
    </row>
    <row r="536" spans="1:9" ht="15.6" x14ac:dyDescent="0.3">
      <c r="A536" s="27">
        <v>35</v>
      </c>
      <c r="B536" s="27">
        <f t="shared" si="124"/>
        <v>30.45</v>
      </c>
      <c r="C536" s="27">
        <f t="shared" si="125"/>
        <v>70.349999999999994</v>
      </c>
      <c r="D536" s="27">
        <f t="shared" si="126"/>
        <v>399595.35</v>
      </c>
      <c r="E536" s="27">
        <f t="shared" si="127"/>
        <v>230747.99999999997</v>
      </c>
      <c r="F536" s="27">
        <f t="shared" si="128"/>
        <v>630343.35</v>
      </c>
      <c r="G536" s="27" t="s">
        <v>77</v>
      </c>
      <c r="H536" s="34">
        <f t="shared" si="122"/>
        <v>37.164279818406932</v>
      </c>
      <c r="I536">
        <f t="shared" si="123"/>
        <v>1696100</v>
      </c>
    </row>
    <row r="537" spans="1:9" ht="15.6" x14ac:dyDescent="0.3">
      <c r="A537" s="27">
        <v>40</v>
      </c>
      <c r="B537" s="27">
        <f t="shared" si="124"/>
        <v>34.799999999999997</v>
      </c>
      <c r="C537" s="27">
        <f t="shared" si="125"/>
        <v>80.399999999999991</v>
      </c>
      <c r="D537" s="27">
        <f t="shared" si="126"/>
        <v>456680.39999999997</v>
      </c>
      <c r="E537" s="27">
        <f t="shared" si="127"/>
        <v>263712</v>
      </c>
      <c r="F537" s="27">
        <f t="shared" si="128"/>
        <v>720392.39999999991</v>
      </c>
      <c r="G537" s="27" t="s">
        <v>77</v>
      </c>
      <c r="H537" s="34">
        <f t="shared" si="122"/>
        <v>37.164279818406932</v>
      </c>
      <c r="I537">
        <f t="shared" si="123"/>
        <v>1938400</v>
      </c>
    </row>
    <row r="538" spans="1:9" ht="15.6" x14ac:dyDescent="0.3">
      <c r="A538" s="27">
        <v>45</v>
      </c>
      <c r="B538" s="27">
        <f t="shared" si="124"/>
        <v>39.15</v>
      </c>
      <c r="C538" s="27">
        <f t="shared" si="125"/>
        <v>90.449999999999989</v>
      </c>
      <c r="D538" s="27">
        <f t="shared" si="126"/>
        <v>513765.44999999995</v>
      </c>
      <c r="E538" s="27">
        <f t="shared" si="127"/>
        <v>296675.99999999994</v>
      </c>
      <c r="F538" s="27">
        <f t="shared" si="128"/>
        <v>810441.45</v>
      </c>
      <c r="G538" s="27" t="s">
        <v>77</v>
      </c>
      <c r="H538" s="34">
        <f t="shared" si="122"/>
        <v>37.164279818406932</v>
      </c>
      <c r="I538">
        <f t="shared" si="123"/>
        <v>2180700</v>
      </c>
    </row>
    <row r="539" spans="1:9" ht="15.6" x14ac:dyDescent="0.3">
      <c r="A539" s="27">
        <v>50</v>
      </c>
      <c r="B539" s="27">
        <f t="shared" si="124"/>
        <v>43.5</v>
      </c>
      <c r="C539" s="27">
        <f t="shared" si="125"/>
        <v>100.49999999999999</v>
      </c>
      <c r="D539" s="27">
        <f t="shared" si="126"/>
        <v>570850.5</v>
      </c>
      <c r="E539" s="27">
        <f t="shared" si="127"/>
        <v>329639.99999999994</v>
      </c>
      <c r="F539" s="27">
        <f t="shared" si="128"/>
        <v>900490.5</v>
      </c>
      <c r="G539" s="27" t="s">
        <v>77</v>
      </c>
      <c r="H539" s="34">
        <f t="shared" si="122"/>
        <v>37.164279818406932</v>
      </c>
      <c r="I539">
        <f t="shared" si="123"/>
        <v>2423000</v>
      </c>
    </row>
    <row r="540" spans="1:9" ht="15.6" x14ac:dyDescent="0.3">
      <c r="A540" s="27">
        <v>55</v>
      </c>
      <c r="B540" s="27">
        <f t="shared" si="124"/>
        <v>47.85</v>
      </c>
      <c r="C540" s="27">
        <f t="shared" si="125"/>
        <v>110.54999999999998</v>
      </c>
      <c r="D540" s="27">
        <f t="shared" si="126"/>
        <v>627935.55000000005</v>
      </c>
      <c r="E540" s="27">
        <f t="shared" si="127"/>
        <v>362603.99999999994</v>
      </c>
      <c r="F540" s="27">
        <f t="shared" si="128"/>
        <v>990539.55</v>
      </c>
      <c r="G540" s="27" t="s">
        <v>77</v>
      </c>
      <c r="H540" s="34">
        <f t="shared" si="122"/>
        <v>37.164279818406939</v>
      </c>
      <c r="I540">
        <f t="shared" si="123"/>
        <v>2665300</v>
      </c>
    </row>
    <row r="541" spans="1:9" ht="15.6" x14ac:dyDescent="0.3">
      <c r="A541" s="27">
        <v>60</v>
      </c>
      <c r="B541" s="27">
        <f t="shared" si="124"/>
        <v>52.2</v>
      </c>
      <c r="C541" s="27">
        <f t="shared" si="125"/>
        <v>120.6</v>
      </c>
      <c r="D541" s="27">
        <f t="shared" si="126"/>
        <v>685020.60000000009</v>
      </c>
      <c r="E541" s="27">
        <f t="shared" si="127"/>
        <v>395568</v>
      </c>
      <c r="F541" s="27">
        <f t="shared" si="128"/>
        <v>1080588.6000000001</v>
      </c>
      <c r="G541" s="27" t="s">
        <v>77</v>
      </c>
      <c r="H541" s="34">
        <f t="shared" si="122"/>
        <v>37.164279818406939</v>
      </c>
      <c r="I541">
        <f t="shared" si="123"/>
        <v>2907600</v>
      </c>
    </row>
    <row r="542" spans="1:9" ht="15.6" x14ac:dyDescent="0.3">
      <c r="A542" s="27">
        <v>65</v>
      </c>
      <c r="B542" s="27">
        <f t="shared" si="124"/>
        <v>56.55</v>
      </c>
      <c r="C542" s="27">
        <f t="shared" si="125"/>
        <v>130.64999999999998</v>
      </c>
      <c r="D542" s="27">
        <f t="shared" si="126"/>
        <v>742105.64999999991</v>
      </c>
      <c r="E542" s="27">
        <f t="shared" si="127"/>
        <v>428531.99999999994</v>
      </c>
      <c r="F542" s="27">
        <f t="shared" si="128"/>
        <v>1170637.6499999999</v>
      </c>
      <c r="G542" s="27" t="s">
        <v>77</v>
      </c>
      <c r="H542" s="34">
        <f t="shared" si="122"/>
        <v>37.164279818406932</v>
      </c>
      <c r="I542">
        <f t="shared" si="123"/>
        <v>3149900</v>
      </c>
    </row>
    <row r="543" spans="1:9" ht="15.6" x14ac:dyDescent="0.3">
      <c r="A543" s="27">
        <v>70</v>
      </c>
      <c r="B543" s="27">
        <f t="shared" si="124"/>
        <v>60.9</v>
      </c>
      <c r="C543" s="27">
        <f t="shared" si="125"/>
        <v>140.69999999999999</v>
      </c>
      <c r="D543" s="27">
        <f t="shared" si="126"/>
        <v>799190.7</v>
      </c>
      <c r="E543" s="27">
        <f t="shared" si="127"/>
        <v>461495.99999999994</v>
      </c>
      <c r="F543" s="27">
        <f t="shared" si="128"/>
        <v>1260686.7</v>
      </c>
      <c r="G543" s="27" t="s">
        <v>77</v>
      </c>
      <c r="H543" s="34">
        <f t="shared" si="122"/>
        <v>37.164279818406932</v>
      </c>
      <c r="I543">
        <f t="shared" si="123"/>
        <v>3392200</v>
      </c>
    </row>
    <row r="544" spans="1:9" ht="15.6" x14ac:dyDescent="0.3">
      <c r="A544" s="27">
        <v>75</v>
      </c>
      <c r="B544" s="27">
        <f t="shared" si="124"/>
        <v>65.25</v>
      </c>
      <c r="C544" s="27">
        <f t="shared" si="125"/>
        <v>150.74999999999997</v>
      </c>
      <c r="D544" s="27">
        <f t="shared" si="126"/>
        <v>856275.75</v>
      </c>
      <c r="E544" s="27">
        <f t="shared" si="127"/>
        <v>494459.99999999988</v>
      </c>
      <c r="F544" s="27">
        <f t="shared" si="128"/>
        <v>1350735.75</v>
      </c>
      <c r="G544" s="27" t="s">
        <v>77</v>
      </c>
      <c r="H544" s="34">
        <f t="shared" si="122"/>
        <v>37.164279818406932</v>
      </c>
      <c r="I544">
        <f t="shared" si="123"/>
        <v>3634500</v>
      </c>
    </row>
    <row r="545" spans="1:9" ht="15.6" x14ac:dyDescent="0.3">
      <c r="A545" s="27">
        <v>80</v>
      </c>
      <c r="B545" s="27">
        <f t="shared" si="124"/>
        <v>69.599999999999994</v>
      </c>
      <c r="C545" s="27">
        <f t="shared" si="125"/>
        <v>160.79999999999998</v>
      </c>
      <c r="D545" s="27">
        <f t="shared" si="126"/>
        <v>913360.79999999993</v>
      </c>
      <c r="E545" s="27">
        <f t="shared" si="127"/>
        <v>527424</v>
      </c>
      <c r="F545" s="27">
        <f t="shared" si="128"/>
        <v>1440784.7999999998</v>
      </c>
      <c r="G545" s="27" t="s">
        <v>77</v>
      </c>
      <c r="H545" s="34">
        <f t="shared" si="122"/>
        <v>37.164279818406932</v>
      </c>
      <c r="I545">
        <f t="shared" si="123"/>
        <v>3876800</v>
      </c>
    </row>
    <row r="546" spans="1:9" ht="15.6" x14ac:dyDescent="0.3">
      <c r="A546" s="27">
        <v>85</v>
      </c>
      <c r="B546" s="27">
        <f t="shared" si="124"/>
        <v>73.95</v>
      </c>
      <c r="C546" s="27">
        <f t="shared" si="125"/>
        <v>170.85</v>
      </c>
      <c r="D546" s="27">
        <f t="shared" si="126"/>
        <v>970445.85000000009</v>
      </c>
      <c r="E546" s="27">
        <f t="shared" si="127"/>
        <v>560388</v>
      </c>
      <c r="F546" s="27">
        <f t="shared" si="128"/>
        <v>1530833.85</v>
      </c>
      <c r="G546" s="27" t="s">
        <v>77</v>
      </c>
      <c r="H546" s="34">
        <f t="shared" si="122"/>
        <v>37.164279818406939</v>
      </c>
      <c r="I546">
        <f t="shared" si="123"/>
        <v>4119100</v>
      </c>
    </row>
    <row r="547" spans="1:9" ht="15.6" x14ac:dyDescent="0.3">
      <c r="A547" s="27">
        <v>90</v>
      </c>
      <c r="B547" s="27">
        <f t="shared" si="124"/>
        <v>78.3</v>
      </c>
      <c r="C547" s="27">
        <f t="shared" si="125"/>
        <v>180.89999999999998</v>
      </c>
      <c r="D547" s="27">
        <f t="shared" si="126"/>
        <v>1027530.8999999999</v>
      </c>
      <c r="E547" s="27">
        <f t="shared" si="127"/>
        <v>593351.99999999988</v>
      </c>
      <c r="F547" s="27">
        <f t="shared" si="128"/>
        <v>1620882.9</v>
      </c>
      <c r="G547" s="27" t="s">
        <v>77</v>
      </c>
      <c r="H547" s="34">
        <f t="shared" si="122"/>
        <v>37.164279818406932</v>
      </c>
      <c r="I547">
        <f t="shared" si="123"/>
        <v>4361400</v>
      </c>
    </row>
    <row r="548" spans="1:9" ht="15.6" x14ac:dyDescent="0.3">
      <c r="A548" s="27">
        <v>95</v>
      </c>
      <c r="B548" s="27">
        <f t="shared" si="124"/>
        <v>82.65</v>
      </c>
      <c r="C548" s="27">
        <f t="shared" si="125"/>
        <v>190.95</v>
      </c>
      <c r="D548" s="27">
        <f t="shared" si="126"/>
        <v>1084615.9500000002</v>
      </c>
      <c r="E548" s="27">
        <f t="shared" si="127"/>
        <v>626316</v>
      </c>
      <c r="F548" s="27">
        <f t="shared" si="128"/>
        <v>1710931.9500000002</v>
      </c>
      <c r="G548" s="27" t="s">
        <v>77</v>
      </c>
      <c r="H548" s="34">
        <f t="shared" si="122"/>
        <v>37.164279818406939</v>
      </c>
      <c r="I548">
        <f t="shared" si="123"/>
        <v>4603700</v>
      </c>
    </row>
    <row r="549" spans="1:9" ht="15.6" x14ac:dyDescent="0.3">
      <c r="A549" s="27">
        <v>100</v>
      </c>
      <c r="B549" s="27">
        <f t="shared" si="124"/>
        <v>87</v>
      </c>
      <c r="C549" s="27">
        <f t="shared" si="125"/>
        <v>200.99999999999997</v>
      </c>
      <c r="D549" s="27">
        <f t="shared" si="126"/>
        <v>1141701</v>
      </c>
      <c r="E549" s="27">
        <f t="shared" si="127"/>
        <v>659279.99999999988</v>
      </c>
      <c r="F549" s="27">
        <f t="shared" si="128"/>
        <v>1800981</v>
      </c>
      <c r="G549" s="27" t="s">
        <v>77</v>
      </c>
      <c r="H549" s="34">
        <f t="shared" si="122"/>
        <v>37.164279818406932</v>
      </c>
      <c r="I549">
        <f t="shared" si="123"/>
        <v>4846000</v>
      </c>
    </row>
    <row r="550" spans="1:9" ht="15.6" x14ac:dyDescent="0.3">
      <c r="A550" s="27">
        <v>105</v>
      </c>
      <c r="B550" s="27">
        <f t="shared" si="124"/>
        <v>91.35</v>
      </c>
      <c r="C550" s="27">
        <f t="shared" si="125"/>
        <v>211.04999999999998</v>
      </c>
      <c r="D550" s="27">
        <f t="shared" si="126"/>
        <v>1198786.0499999998</v>
      </c>
      <c r="E550" s="27">
        <f t="shared" si="127"/>
        <v>692244</v>
      </c>
      <c r="F550" s="27">
        <f t="shared" si="128"/>
        <v>1891030.0499999998</v>
      </c>
      <c r="G550" s="27" t="s">
        <v>77</v>
      </c>
      <c r="H550" s="34">
        <f t="shared" si="122"/>
        <v>37.164279818406932</v>
      </c>
      <c r="I550">
        <f t="shared" si="123"/>
        <v>5088300</v>
      </c>
    </row>
    <row r="551" spans="1:9" ht="15.6" x14ac:dyDescent="0.3">
      <c r="A551" s="27">
        <v>110</v>
      </c>
      <c r="B551" s="27">
        <f t="shared" si="124"/>
        <v>95.7</v>
      </c>
      <c r="C551" s="27">
        <f t="shared" si="125"/>
        <v>221.09999999999997</v>
      </c>
      <c r="D551" s="27">
        <f t="shared" si="126"/>
        <v>1255871.1000000001</v>
      </c>
      <c r="E551" s="27">
        <f t="shared" si="127"/>
        <v>725207.99999999988</v>
      </c>
      <c r="F551" s="27">
        <f t="shared" si="128"/>
        <v>1981079.1</v>
      </c>
      <c r="G551" s="27" t="s">
        <v>77</v>
      </c>
      <c r="H551" s="34">
        <f t="shared" si="122"/>
        <v>37.164279818406939</v>
      </c>
      <c r="I551">
        <f t="shared" si="123"/>
        <v>5330600</v>
      </c>
    </row>
    <row r="552" spans="1:9" ht="15.6" x14ac:dyDescent="0.3">
      <c r="A552" s="27">
        <v>115</v>
      </c>
      <c r="B552" s="27">
        <f t="shared" si="124"/>
        <v>100.05</v>
      </c>
      <c r="C552" s="27">
        <f t="shared" si="125"/>
        <v>231.14999999999998</v>
      </c>
      <c r="D552" s="27">
        <f t="shared" si="126"/>
        <v>1312956.1499999999</v>
      </c>
      <c r="E552" s="27">
        <f t="shared" si="127"/>
        <v>758171.99999999988</v>
      </c>
      <c r="F552" s="27">
        <f t="shared" si="128"/>
        <v>2071128.15</v>
      </c>
      <c r="G552" s="27" t="s">
        <v>77</v>
      </c>
      <c r="H552" s="34">
        <f t="shared" si="122"/>
        <v>37.164279818406932</v>
      </c>
      <c r="I552">
        <f t="shared" si="123"/>
        <v>5572900</v>
      </c>
    </row>
    <row r="553" spans="1:9" ht="15.6" x14ac:dyDescent="0.3">
      <c r="A553" s="27">
        <v>120</v>
      </c>
      <c r="B553" s="27">
        <f t="shared" si="124"/>
        <v>104.4</v>
      </c>
      <c r="C553" s="27">
        <f t="shared" si="125"/>
        <v>241.2</v>
      </c>
      <c r="D553" s="27">
        <f t="shared" si="126"/>
        <v>1370041.2000000002</v>
      </c>
      <c r="E553" s="27">
        <f t="shared" si="127"/>
        <v>791136</v>
      </c>
      <c r="F553" s="27">
        <f t="shared" si="128"/>
        <v>2161177.2000000002</v>
      </c>
      <c r="G553" s="27" t="s">
        <v>77</v>
      </c>
      <c r="H553" s="34">
        <f t="shared" si="122"/>
        <v>37.164279818406939</v>
      </c>
      <c r="I553">
        <f t="shared" si="123"/>
        <v>5815200</v>
      </c>
    </row>
    <row r="554" spans="1:9" ht="15.6" x14ac:dyDescent="0.3">
      <c r="A554" s="27">
        <v>5</v>
      </c>
      <c r="B554" s="27">
        <f>(A554*0.81)</f>
        <v>4.0500000000000007</v>
      </c>
      <c r="C554" s="27">
        <f>(A554*1.75)</f>
        <v>8.75</v>
      </c>
      <c r="D554" s="27">
        <f t="shared" si="126"/>
        <v>53148.150000000009</v>
      </c>
      <c r="E554" s="27">
        <f t="shared" si="127"/>
        <v>28700</v>
      </c>
      <c r="F554" s="27">
        <f t="shared" si="128"/>
        <v>81848.150000000009</v>
      </c>
      <c r="G554" s="27" t="s">
        <v>78</v>
      </c>
      <c r="H554" s="34">
        <f t="shared" si="122"/>
        <v>33.779673957903427</v>
      </c>
      <c r="I554">
        <f t="shared" si="123"/>
        <v>242300</v>
      </c>
    </row>
    <row r="555" spans="1:9" ht="15.6" x14ac:dyDescent="0.3">
      <c r="A555" s="27">
        <v>10</v>
      </c>
      <c r="B555" s="27">
        <f t="shared" ref="B555:B577" si="129">(A555*0.81)</f>
        <v>8.1000000000000014</v>
      </c>
      <c r="C555" s="27">
        <f t="shared" ref="C555:C577" si="130">(A555*1.75)</f>
        <v>17.5</v>
      </c>
      <c r="D555" s="27">
        <f t="shared" ref="D555:D578" si="131">(B555*13123)</f>
        <v>106296.30000000002</v>
      </c>
      <c r="E555" s="27">
        <f t="shared" ref="E555:E578" si="132">(C555*3280)</f>
        <v>57400</v>
      </c>
      <c r="F555" s="27">
        <f t="shared" ref="F555:F578" si="133">(D555+E555)</f>
        <v>163696.30000000002</v>
      </c>
      <c r="G555" s="27" t="s">
        <v>78</v>
      </c>
      <c r="H555" s="34">
        <f t="shared" si="122"/>
        <v>33.779673957903427</v>
      </c>
      <c r="I555">
        <f t="shared" si="123"/>
        <v>484600</v>
      </c>
    </row>
    <row r="556" spans="1:9" ht="15.6" x14ac:dyDescent="0.3">
      <c r="A556" s="27">
        <v>15</v>
      </c>
      <c r="B556" s="27">
        <f t="shared" si="129"/>
        <v>12.15</v>
      </c>
      <c r="C556" s="27">
        <f t="shared" si="130"/>
        <v>26.25</v>
      </c>
      <c r="D556" s="27">
        <f t="shared" si="131"/>
        <v>159444.45000000001</v>
      </c>
      <c r="E556" s="27">
        <f t="shared" si="132"/>
        <v>86100</v>
      </c>
      <c r="F556" s="27">
        <f t="shared" si="133"/>
        <v>245544.45</v>
      </c>
      <c r="G556" s="27" t="s">
        <v>78</v>
      </c>
      <c r="H556" s="34">
        <f t="shared" si="122"/>
        <v>33.779673957903427</v>
      </c>
      <c r="I556">
        <f t="shared" si="123"/>
        <v>726900</v>
      </c>
    </row>
    <row r="557" spans="1:9" ht="15.6" x14ac:dyDescent="0.3">
      <c r="A557" s="27">
        <v>20</v>
      </c>
      <c r="B557" s="27">
        <f t="shared" si="129"/>
        <v>16.200000000000003</v>
      </c>
      <c r="C557" s="27">
        <f t="shared" si="130"/>
        <v>35</v>
      </c>
      <c r="D557" s="27">
        <f t="shared" si="131"/>
        <v>212592.60000000003</v>
      </c>
      <c r="E557" s="27">
        <f t="shared" si="132"/>
        <v>114800</v>
      </c>
      <c r="F557" s="27">
        <f t="shared" si="133"/>
        <v>327392.60000000003</v>
      </c>
      <c r="G557" s="27" t="s">
        <v>78</v>
      </c>
      <c r="H557" s="34">
        <f t="shared" si="122"/>
        <v>33.779673957903427</v>
      </c>
      <c r="I557">
        <f t="shared" si="123"/>
        <v>969200</v>
      </c>
    </row>
    <row r="558" spans="1:9" ht="15.6" x14ac:dyDescent="0.3">
      <c r="A558" s="27">
        <v>25</v>
      </c>
      <c r="B558" s="27">
        <f t="shared" si="129"/>
        <v>20.25</v>
      </c>
      <c r="C558" s="27">
        <f t="shared" si="130"/>
        <v>43.75</v>
      </c>
      <c r="D558" s="27">
        <f t="shared" si="131"/>
        <v>265740.75</v>
      </c>
      <c r="E558" s="27">
        <f t="shared" si="132"/>
        <v>143500</v>
      </c>
      <c r="F558" s="27">
        <f t="shared" si="133"/>
        <v>409240.75</v>
      </c>
      <c r="G558" s="27" t="s">
        <v>78</v>
      </c>
      <c r="H558" s="34">
        <f t="shared" si="122"/>
        <v>33.779673957903427</v>
      </c>
      <c r="I558">
        <f t="shared" si="123"/>
        <v>1211500</v>
      </c>
    </row>
    <row r="559" spans="1:9" ht="15.6" x14ac:dyDescent="0.3">
      <c r="A559" s="27">
        <v>30</v>
      </c>
      <c r="B559" s="27">
        <f t="shared" si="129"/>
        <v>24.3</v>
      </c>
      <c r="C559" s="27">
        <f t="shared" si="130"/>
        <v>52.5</v>
      </c>
      <c r="D559" s="27">
        <f t="shared" si="131"/>
        <v>318888.90000000002</v>
      </c>
      <c r="E559" s="27">
        <f t="shared" si="132"/>
        <v>172200</v>
      </c>
      <c r="F559" s="27">
        <f t="shared" si="133"/>
        <v>491088.9</v>
      </c>
      <c r="G559" s="27" t="s">
        <v>78</v>
      </c>
      <c r="H559" s="34">
        <f t="shared" si="122"/>
        <v>33.779673957903427</v>
      </c>
      <c r="I559">
        <f t="shared" si="123"/>
        <v>1453800</v>
      </c>
    </row>
    <row r="560" spans="1:9" ht="15.6" x14ac:dyDescent="0.3">
      <c r="A560" s="27">
        <v>35</v>
      </c>
      <c r="B560" s="27">
        <f t="shared" si="129"/>
        <v>28.35</v>
      </c>
      <c r="C560" s="27">
        <f t="shared" si="130"/>
        <v>61.25</v>
      </c>
      <c r="D560" s="27">
        <f t="shared" si="131"/>
        <v>372037.05000000005</v>
      </c>
      <c r="E560" s="27">
        <f t="shared" si="132"/>
        <v>200900</v>
      </c>
      <c r="F560" s="27">
        <f t="shared" si="133"/>
        <v>572937.05000000005</v>
      </c>
      <c r="G560" s="27" t="s">
        <v>78</v>
      </c>
      <c r="H560" s="34">
        <f t="shared" si="122"/>
        <v>33.779673957903427</v>
      </c>
      <c r="I560">
        <f t="shared" si="123"/>
        <v>1696100</v>
      </c>
    </row>
    <row r="561" spans="1:9" ht="15.6" x14ac:dyDescent="0.3">
      <c r="A561" s="27">
        <v>40</v>
      </c>
      <c r="B561" s="27">
        <f t="shared" si="129"/>
        <v>32.400000000000006</v>
      </c>
      <c r="C561" s="27">
        <f t="shared" si="130"/>
        <v>70</v>
      </c>
      <c r="D561" s="27">
        <f t="shared" si="131"/>
        <v>425185.20000000007</v>
      </c>
      <c r="E561" s="27">
        <f t="shared" si="132"/>
        <v>229600</v>
      </c>
      <c r="F561" s="27">
        <f t="shared" si="133"/>
        <v>654785.20000000007</v>
      </c>
      <c r="G561" s="27" t="s">
        <v>78</v>
      </c>
      <c r="H561" s="34">
        <f t="shared" si="122"/>
        <v>33.779673957903427</v>
      </c>
      <c r="I561">
        <f t="shared" si="123"/>
        <v>1938400</v>
      </c>
    </row>
    <row r="562" spans="1:9" ht="15.6" x14ac:dyDescent="0.3">
      <c r="A562" s="27">
        <v>45</v>
      </c>
      <c r="B562" s="27">
        <f t="shared" si="129"/>
        <v>36.450000000000003</v>
      </c>
      <c r="C562" s="27">
        <f t="shared" si="130"/>
        <v>78.75</v>
      </c>
      <c r="D562" s="27">
        <f t="shared" si="131"/>
        <v>478333.35000000003</v>
      </c>
      <c r="E562" s="27">
        <f t="shared" si="132"/>
        <v>258300</v>
      </c>
      <c r="F562" s="27">
        <f t="shared" si="133"/>
        <v>736633.35000000009</v>
      </c>
      <c r="G562" s="27" t="s">
        <v>78</v>
      </c>
      <c r="H562" s="34">
        <f t="shared" si="122"/>
        <v>33.779673957903427</v>
      </c>
      <c r="I562">
        <f t="shared" si="123"/>
        <v>2180700</v>
      </c>
    </row>
    <row r="563" spans="1:9" ht="15.6" x14ac:dyDescent="0.3">
      <c r="A563" s="27">
        <v>50</v>
      </c>
      <c r="B563" s="27">
        <f t="shared" si="129"/>
        <v>40.5</v>
      </c>
      <c r="C563" s="27">
        <f t="shared" si="130"/>
        <v>87.5</v>
      </c>
      <c r="D563" s="27">
        <f t="shared" si="131"/>
        <v>531481.5</v>
      </c>
      <c r="E563" s="27">
        <f t="shared" si="132"/>
        <v>287000</v>
      </c>
      <c r="F563" s="27">
        <f t="shared" si="133"/>
        <v>818481.5</v>
      </c>
      <c r="G563" s="27" t="s">
        <v>78</v>
      </c>
      <c r="H563" s="34">
        <f t="shared" si="122"/>
        <v>33.779673957903427</v>
      </c>
      <c r="I563">
        <f t="shared" si="123"/>
        <v>2423000</v>
      </c>
    </row>
    <row r="564" spans="1:9" ht="15.6" x14ac:dyDescent="0.3">
      <c r="A564" s="27">
        <v>55</v>
      </c>
      <c r="B564" s="27">
        <f t="shared" si="129"/>
        <v>44.550000000000004</v>
      </c>
      <c r="C564" s="27">
        <f t="shared" si="130"/>
        <v>96.25</v>
      </c>
      <c r="D564" s="27">
        <f t="shared" si="131"/>
        <v>584629.65</v>
      </c>
      <c r="E564" s="27">
        <f t="shared" si="132"/>
        <v>315700</v>
      </c>
      <c r="F564" s="27">
        <f t="shared" si="133"/>
        <v>900329.65</v>
      </c>
      <c r="G564" s="27" t="s">
        <v>78</v>
      </c>
      <c r="H564" s="34">
        <f t="shared" si="122"/>
        <v>33.779673957903427</v>
      </c>
      <c r="I564">
        <f t="shared" si="123"/>
        <v>2665300</v>
      </c>
    </row>
    <row r="565" spans="1:9" ht="15.6" x14ac:dyDescent="0.3">
      <c r="A565" s="27">
        <v>60</v>
      </c>
      <c r="B565" s="27">
        <f t="shared" si="129"/>
        <v>48.6</v>
      </c>
      <c r="C565" s="27">
        <f t="shared" si="130"/>
        <v>105</v>
      </c>
      <c r="D565" s="27">
        <f t="shared" si="131"/>
        <v>637777.80000000005</v>
      </c>
      <c r="E565" s="27">
        <f t="shared" si="132"/>
        <v>344400</v>
      </c>
      <c r="F565" s="27">
        <f t="shared" si="133"/>
        <v>982177.8</v>
      </c>
      <c r="G565" s="27" t="s">
        <v>78</v>
      </c>
      <c r="H565" s="34">
        <f t="shared" si="122"/>
        <v>33.779673957903427</v>
      </c>
      <c r="I565">
        <f t="shared" si="123"/>
        <v>2907600</v>
      </c>
    </row>
    <row r="566" spans="1:9" ht="15.6" x14ac:dyDescent="0.3">
      <c r="A566" s="27">
        <v>65</v>
      </c>
      <c r="B566" s="27">
        <f t="shared" si="129"/>
        <v>52.650000000000006</v>
      </c>
      <c r="C566" s="27">
        <f t="shared" si="130"/>
        <v>113.75</v>
      </c>
      <c r="D566" s="27">
        <f t="shared" si="131"/>
        <v>690925.95000000007</v>
      </c>
      <c r="E566" s="27">
        <f t="shared" si="132"/>
        <v>373100</v>
      </c>
      <c r="F566" s="27">
        <f t="shared" si="133"/>
        <v>1064025.9500000002</v>
      </c>
      <c r="G566" s="27" t="s">
        <v>78</v>
      </c>
      <c r="H566" s="34">
        <f t="shared" si="122"/>
        <v>33.779673957903434</v>
      </c>
      <c r="I566">
        <f t="shared" si="123"/>
        <v>3149900</v>
      </c>
    </row>
    <row r="567" spans="1:9" ht="15.6" x14ac:dyDescent="0.3">
      <c r="A567" s="27">
        <v>70</v>
      </c>
      <c r="B567" s="27">
        <f t="shared" si="129"/>
        <v>56.7</v>
      </c>
      <c r="C567" s="27">
        <f t="shared" si="130"/>
        <v>122.5</v>
      </c>
      <c r="D567" s="27">
        <f t="shared" si="131"/>
        <v>744074.10000000009</v>
      </c>
      <c r="E567" s="27">
        <f t="shared" si="132"/>
        <v>401800</v>
      </c>
      <c r="F567" s="27">
        <f t="shared" si="133"/>
        <v>1145874.1000000001</v>
      </c>
      <c r="G567" s="27" t="s">
        <v>78</v>
      </c>
      <c r="H567" s="34">
        <f t="shared" si="122"/>
        <v>33.779673957903427</v>
      </c>
      <c r="I567">
        <f t="shared" si="123"/>
        <v>3392200</v>
      </c>
    </row>
    <row r="568" spans="1:9" ht="15.6" x14ac:dyDescent="0.3">
      <c r="A568" s="27">
        <v>75</v>
      </c>
      <c r="B568" s="27">
        <f t="shared" si="129"/>
        <v>60.750000000000007</v>
      </c>
      <c r="C568" s="27">
        <f t="shared" si="130"/>
        <v>131.25</v>
      </c>
      <c r="D568" s="27">
        <f t="shared" si="131"/>
        <v>797222.25000000012</v>
      </c>
      <c r="E568" s="27">
        <f t="shared" si="132"/>
        <v>430500</v>
      </c>
      <c r="F568" s="27">
        <f t="shared" si="133"/>
        <v>1227722.25</v>
      </c>
      <c r="G568" s="27" t="s">
        <v>78</v>
      </c>
      <c r="H568" s="34">
        <f t="shared" si="122"/>
        <v>33.779673957903427</v>
      </c>
      <c r="I568">
        <f t="shared" si="123"/>
        <v>3634500</v>
      </c>
    </row>
    <row r="569" spans="1:9" ht="15.6" x14ac:dyDescent="0.3">
      <c r="A569" s="27">
        <v>80</v>
      </c>
      <c r="B569" s="27">
        <f t="shared" si="129"/>
        <v>64.800000000000011</v>
      </c>
      <c r="C569" s="27">
        <f t="shared" si="130"/>
        <v>140</v>
      </c>
      <c r="D569" s="27">
        <f t="shared" si="131"/>
        <v>850370.40000000014</v>
      </c>
      <c r="E569" s="27">
        <f t="shared" si="132"/>
        <v>459200</v>
      </c>
      <c r="F569" s="27">
        <f t="shared" si="133"/>
        <v>1309570.4000000001</v>
      </c>
      <c r="G569" s="27" t="s">
        <v>78</v>
      </c>
      <c r="H569" s="34">
        <f t="shared" si="122"/>
        <v>33.779673957903427</v>
      </c>
      <c r="I569">
        <f t="shared" si="123"/>
        <v>3876800</v>
      </c>
    </row>
    <row r="570" spans="1:9" ht="15.6" x14ac:dyDescent="0.3">
      <c r="A570" s="27">
        <v>85</v>
      </c>
      <c r="B570" s="27">
        <f t="shared" si="129"/>
        <v>68.850000000000009</v>
      </c>
      <c r="C570" s="27">
        <f t="shared" si="130"/>
        <v>148.75</v>
      </c>
      <c r="D570" s="27">
        <f t="shared" si="131"/>
        <v>903518.55000000016</v>
      </c>
      <c r="E570" s="27">
        <f t="shared" si="132"/>
        <v>487900</v>
      </c>
      <c r="F570" s="27">
        <f t="shared" si="133"/>
        <v>1391418.5500000003</v>
      </c>
      <c r="G570" s="27" t="s">
        <v>78</v>
      </c>
      <c r="H570" s="34">
        <f t="shared" si="122"/>
        <v>33.779673957903434</v>
      </c>
      <c r="I570">
        <f t="shared" si="123"/>
        <v>4119100</v>
      </c>
    </row>
    <row r="571" spans="1:9" ht="15.6" x14ac:dyDescent="0.3">
      <c r="A571" s="27">
        <v>90</v>
      </c>
      <c r="B571" s="27">
        <f t="shared" si="129"/>
        <v>72.900000000000006</v>
      </c>
      <c r="C571" s="27">
        <f t="shared" si="130"/>
        <v>157.5</v>
      </c>
      <c r="D571" s="27">
        <f t="shared" si="131"/>
        <v>956666.70000000007</v>
      </c>
      <c r="E571" s="27">
        <f t="shared" si="132"/>
        <v>516600</v>
      </c>
      <c r="F571" s="27">
        <f t="shared" si="133"/>
        <v>1473266.7000000002</v>
      </c>
      <c r="G571" s="27" t="s">
        <v>78</v>
      </c>
      <c r="H571" s="34">
        <f t="shared" si="122"/>
        <v>33.779673957903427</v>
      </c>
      <c r="I571">
        <f t="shared" si="123"/>
        <v>4361400</v>
      </c>
    </row>
    <row r="572" spans="1:9" ht="15.6" x14ac:dyDescent="0.3">
      <c r="A572" s="27">
        <v>95</v>
      </c>
      <c r="B572" s="27">
        <f t="shared" si="129"/>
        <v>76.95</v>
      </c>
      <c r="C572" s="27">
        <f t="shared" si="130"/>
        <v>166.25</v>
      </c>
      <c r="D572" s="27">
        <f t="shared" si="131"/>
        <v>1009814.8500000001</v>
      </c>
      <c r="E572" s="27">
        <f t="shared" si="132"/>
        <v>545300</v>
      </c>
      <c r="F572" s="27">
        <f t="shared" si="133"/>
        <v>1555114.85</v>
      </c>
      <c r="G572" s="27" t="s">
        <v>78</v>
      </c>
      <c r="H572" s="34">
        <f t="shared" si="122"/>
        <v>33.779673957903427</v>
      </c>
      <c r="I572">
        <f t="shared" si="123"/>
        <v>4603700</v>
      </c>
    </row>
    <row r="573" spans="1:9" ht="15.6" x14ac:dyDescent="0.3">
      <c r="A573" s="27">
        <v>100</v>
      </c>
      <c r="B573" s="27">
        <f t="shared" si="129"/>
        <v>81</v>
      </c>
      <c r="C573" s="27">
        <f t="shared" si="130"/>
        <v>175</v>
      </c>
      <c r="D573" s="27">
        <f t="shared" si="131"/>
        <v>1062963</v>
      </c>
      <c r="E573" s="27">
        <f t="shared" si="132"/>
        <v>574000</v>
      </c>
      <c r="F573" s="27">
        <f t="shared" si="133"/>
        <v>1636963</v>
      </c>
      <c r="G573" s="27" t="s">
        <v>78</v>
      </c>
      <c r="H573" s="34">
        <f t="shared" si="122"/>
        <v>33.779673957903427</v>
      </c>
      <c r="I573">
        <f t="shared" si="123"/>
        <v>4846000</v>
      </c>
    </row>
    <row r="574" spans="1:9" ht="15.6" x14ac:dyDescent="0.3">
      <c r="A574" s="27">
        <v>105</v>
      </c>
      <c r="B574" s="27">
        <f t="shared" si="129"/>
        <v>85.050000000000011</v>
      </c>
      <c r="C574" s="27">
        <f t="shared" si="130"/>
        <v>183.75</v>
      </c>
      <c r="D574" s="27">
        <f t="shared" si="131"/>
        <v>1116111.1500000001</v>
      </c>
      <c r="E574" s="27">
        <f t="shared" si="132"/>
        <v>602700</v>
      </c>
      <c r="F574" s="27">
        <f t="shared" si="133"/>
        <v>1718811.1500000001</v>
      </c>
      <c r="G574" s="27" t="s">
        <v>78</v>
      </c>
      <c r="H574" s="34">
        <f t="shared" si="122"/>
        <v>33.779673957903427</v>
      </c>
      <c r="I574">
        <f t="shared" si="123"/>
        <v>5088300</v>
      </c>
    </row>
    <row r="575" spans="1:9" ht="15.6" x14ac:dyDescent="0.3">
      <c r="A575" s="27">
        <v>110</v>
      </c>
      <c r="B575" s="27">
        <f t="shared" si="129"/>
        <v>89.100000000000009</v>
      </c>
      <c r="C575" s="27">
        <f t="shared" si="130"/>
        <v>192.5</v>
      </c>
      <c r="D575" s="27">
        <f t="shared" si="131"/>
        <v>1169259.3</v>
      </c>
      <c r="E575" s="27">
        <f t="shared" si="132"/>
        <v>631400</v>
      </c>
      <c r="F575" s="27">
        <f t="shared" si="133"/>
        <v>1800659.3</v>
      </c>
      <c r="G575" s="27" t="s">
        <v>78</v>
      </c>
      <c r="H575" s="34">
        <f t="shared" si="122"/>
        <v>33.779673957903427</v>
      </c>
      <c r="I575">
        <f t="shared" si="123"/>
        <v>5330600</v>
      </c>
    </row>
    <row r="576" spans="1:9" ht="15.6" x14ac:dyDescent="0.3">
      <c r="A576" s="27">
        <v>115</v>
      </c>
      <c r="B576" s="27">
        <f t="shared" si="129"/>
        <v>93.15</v>
      </c>
      <c r="C576" s="27">
        <f t="shared" si="130"/>
        <v>201.25</v>
      </c>
      <c r="D576" s="27">
        <f t="shared" si="131"/>
        <v>1222407.4500000002</v>
      </c>
      <c r="E576" s="27">
        <f t="shared" si="132"/>
        <v>660100</v>
      </c>
      <c r="F576" s="27">
        <f t="shared" si="133"/>
        <v>1882507.4500000002</v>
      </c>
      <c r="G576" s="27" t="s">
        <v>78</v>
      </c>
      <c r="H576" s="34">
        <f t="shared" si="122"/>
        <v>33.779673957903427</v>
      </c>
      <c r="I576">
        <f t="shared" si="123"/>
        <v>5572900</v>
      </c>
    </row>
    <row r="577" spans="1:9" ht="15.6" x14ac:dyDescent="0.3">
      <c r="A577" s="27">
        <v>120</v>
      </c>
      <c r="B577" s="27">
        <f t="shared" si="129"/>
        <v>97.2</v>
      </c>
      <c r="C577" s="27">
        <f t="shared" si="130"/>
        <v>210</v>
      </c>
      <c r="D577" s="27">
        <f t="shared" si="131"/>
        <v>1275555.6000000001</v>
      </c>
      <c r="E577" s="27">
        <f t="shared" si="132"/>
        <v>688800</v>
      </c>
      <c r="F577" s="27">
        <f t="shared" si="133"/>
        <v>1964355.6</v>
      </c>
      <c r="G577" s="27" t="s">
        <v>78</v>
      </c>
      <c r="H577" s="34">
        <f t="shared" si="122"/>
        <v>33.779673957903427</v>
      </c>
      <c r="I577">
        <f t="shared" si="123"/>
        <v>5815200</v>
      </c>
    </row>
    <row r="578" spans="1:9" ht="15.6" x14ac:dyDescent="0.3">
      <c r="A578" s="27">
        <v>5</v>
      </c>
      <c r="B578" s="27">
        <f>(A578*0.81)</f>
        <v>4.0500000000000007</v>
      </c>
      <c r="C578" s="27">
        <f>(A578*2.1)</f>
        <v>10.5</v>
      </c>
      <c r="D578" s="27">
        <f t="shared" si="131"/>
        <v>53148.150000000009</v>
      </c>
      <c r="E578" s="27">
        <f t="shared" si="132"/>
        <v>34440</v>
      </c>
      <c r="F578" s="27">
        <f t="shared" si="133"/>
        <v>87588.150000000009</v>
      </c>
      <c r="G578" s="27" t="s">
        <v>79</v>
      </c>
      <c r="H578" s="34">
        <f t="shared" si="122"/>
        <v>36.148638052001651</v>
      </c>
      <c r="I578">
        <f t="shared" si="123"/>
        <v>242300</v>
      </c>
    </row>
    <row r="579" spans="1:9" ht="15.6" x14ac:dyDescent="0.3">
      <c r="A579" s="27">
        <v>10</v>
      </c>
      <c r="B579" s="27">
        <f t="shared" ref="B579:B601" si="134">(A579*0.81)</f>
        <v>8.1000000000000014</v>
      </c>
      <c r="C579" s="27">
        <f t="shared" ref="C579:C601" si="135">(A579*2.1)</f>
        <v>21</v>
      </c>
      <c r="D579" s="27">
        <f t="shared" ref="D579:D602" si="136">(B579*13123)</f>
        <v>106296.30000000002</v>
      </c>
      <c r="E579" s="27">
        <f t="shared" ref="E579:E602" si="137">(C579*3280)</f>
        <v>68880</v>
      </c>
      <c r="F579" s="27">
        <f t="shared" ref="F579:F602" si="138">(D579+E579)</f>
        <v>175176.30000000002</v>
      </c>
      <c r="G579" s="27" t="s">
        <v>79</v>
      </c>
      <c r="H579" s="34">
        <f t="shared" ref="H579:H642" si="139">(F579/I579)*100</f>
        <v>36.148638052001651</v>
      </c>
      <c r="I579">
        <f t="shared" ref="I579:I642" si="140">(48460*A579)</f>
        <v>484600</v>
      </c>
    </row>
    <row r="580" spans="1:9" ht="15.6" x14ac:dyDescent="0.3">
      <c r="A580" s="27">
        <v>15</v>
      </c>
      <c r="B580" s="27">
        <f t="shared" si="134"/>
        <v>12.15</v>
      </c>
      <c r="C580" s="27">
        <f t="shared" si="135"/>
        <v>31.5</v>
      </c>
      <c r="D580" s="27">
        <f t="shared" si="136"/>
        <v>159444.45000000001</v>
      </c>
      <c r="E580" s="27">
        <f t="shared" si="137"/>
        <v>103320</v>
      </c>
      <c r="F580" s="27">
        <f t="shared" si="138"/>
        <v>262764.45</v>
      </c>
      <c r="G580" s="27" t="s">
        <v>79</v>
      </c>
      <c r="H580" s="34">
        <f t="shared" si="139"/>
        <v>36.148638052001651</v>
      </c>
      <c r="I580">
        <f t="shared" si="140"/>
        <v>726900</v>
      </c>
    </row>
    <row r="581" spans="1:9" ht="15.6" x14ac:dyDescent="0.3">
      <c r="A581" s="27">
        <v>20</v>
      </c>
      <c r="B581" s="27">
        <f t="shared" si="134"/>
        <v>16.200000000000003</v>
      </c>
      <c r="C581" s="27">
        <f t="shared" si="135"/>
        <v>42</v>
      </c>
      <c r="D581" s="27">
        <f t="shared" si="136"/>
        <v>212592.60000000003</v>
      </c>
      <c r="E581" s="27">
        <f t="shared" si="137"/>
        <v>137760</v>
      </c>
      <c r="F581" s="27">
        <f t="shared" si="138"/>
        <v>350352.60000000003</v>
      </c>
      <c r="G581" s="27" t="s">
        <v>79</v>
      </c>
      <c r="H581" s="34">
        <f t="shared" si="139"/>
        <v>36.148638052001651</v>
      </c>
      <c r="I581">
        <f t="shared" si="140"/>
        <v>969200</v>
      </c>
    </row>
    <row r="582" spans="1:9" ht="15.6" x14ac:dyDescent="0.3">
      <c r="A582" s="27">
        <v>25</v>
      </c>
      <c r="B582" s="27">
        <f t="shared" si="134"/>
        <v>20.25</v>
      </c>
      <c r="C582" s="27">
        <f t="shared" si="135"/>
        <v>52.5</v>
      </c>
      <c r="D582" s="27">
        <f t="shared" si="136"/>
        <v>265740.75</v>
      </c>
      <c r="E582" s="27">
        <f t="shared" si="137"/>
        <v>172200</v>
      </c>
      <c r="F582" s="27">
        <f t="shared" si="138"/>
        <v>437940.75</v>
      </c>
      <c r="G582" s="27" t="s">
        <v>79</v>
      </c>
      <c r="H582" s="34">
        <f t="shared" si="139"/>
        <v>36.148638052001651</v>
      </c>
      <c r="I582">
        <f t="shared" si="140"/>
        <v>1211500</v>
      </c>
    </row>
    <row r="583" spans="1:9" ht="15.6" x14ac:dyDescent="0.3">
      <c r="A583" s="27">
        <v>30</v>
      </c>
      <c r="B583" s="27">
        <f t="shared" si="134"/>
        <v>24.3</v>
      </c>
      <c r="C583" s="27">
        <f t="shared" si="135"/>
        <v>63</v>
      </c>
      <c r="D583" s="27">
        <f t="shared" si="136"/>
        <v>318888.90000000002</v>
      </c>
      <c r="E583" s="27">
        <f t="shared" si="137"/>
        <v>206640</v>
      </c>
      <c r="F583" s="27">
        <f t="shared" si="138"/>
        <v>525528.9</v>
      </c>
      <c r="G583" s="27" t="s">
        <v>79</v>
      </c>
      <c r="H583" s="34">
        <f t="shared" si="139"/>
        <v>36.148638052001651</v>
      </c>
      <c r="I583">
        <f t="shared" si="140"/>
        <v>1453800</v>
      </c>
    </row>
    <row r="584" spans="1:9" ht="15.6" x14ac:dyDescent="0.3">
      <c r="A584" s="27">
        <v>35</v>
      </c>
      <c r="B584" s="27">
        <f t="shared" si="134"/>
        <v>28.35</v>
      </c>
      <c r="C584" s="27">
        <f t="shared" si="135"/>
        <v>73.5</v>
      </c>
      <c r="D584" s="27">
        <f t="shared" si="136"/>
        <v>372037.05000000005</v>
      </c>
      <c r="E584" s="27">
        <f t="shared" si="137"/>
        <v>241080</v>
      </c>
      <c r="F584" s="27">
        <f t="shared" si="138"/>
        <v>613117.05000000005</v>
      </c>
      <c r="G584" s="27" t="s">
        <v>79</v>
      </c>
      <c r="H584" s="34">
        <f t="shared" si="139"/>
        <v>36.148638052001651</v>
      </c>
      <c r="I584">
        <f t="shared" si="140"/>
        <v>1696100</v>
      </c>
    </row>
    <row r="585" spans="1:9" ht="15.6" x14ac:dyDescent="0.3">
      <c r="A585" s="27">
        <v>40</v>
      </c>
      <c r="B585" s="27">
        <f t="shared" si="134"/>
        <v>32.400000000000006</v>
      </c>
      <c r="C585" s="27">
        <f t="shared" si="135"/>
        <v>84</v>
      </c>
      <c r="D585" s="27">
        <f t="shared" si="136"/>
        <v>425185.20000000007</v>
      </c>
      <c r="E585" s="27">
        <f t="shared" si="137"/>
        <v>275520</v>
      </c>
      <c r="F585" s="27">
        <f t="shared" si="138"/>
        <v>700705.20000000007</v>
      </c>
      <c r="G585" s="27" t="s">
        <v>79</v>
      </c>
      <c r="H585" s="34">
        <f t="shared" si="139"/>
        <v>36.148638052001651</v>
      </c>
      <c r="I585">
        <f t="shared" si="140"/>
        <v>1938400</v>
      </c>
    </row>
    <row r="586" spans="1:9" ht="15.6" x14ac:dyDescent="0.3">
      <c r="A586" s="27">
        <v>45</v>
      </c>
      <c r="B586" s="27">
        <f t="shared" si="134"/>
        <v>36.450000000000003</v>
      </c>
      <c r="C586" s="27">
        <f t="shared" si="135"/>
        <v>94.5</v>
      </c>
      <c r="D586" s="27">
        <f t="shared" si="136"/>
        <v>478333.35000000003</v>
      </c>
      <c r="E586" s="27">
        <f t="shared" si="137"/>
        <v>309960</v>
      </c>
      <c r="F586" s="27">
        <f t="shared" si="138"/>
        <v>788293.35000000009</v>
      </c>
      <c r="G586" s="27" t="s">
        <v>79</v>
      </c>
      <c r="H586" s="34">
        <f t="shared" si="139"/>
        <v>36.148638052001651</v>
      </c>
      <c r="I586">
        <f t="shared" si="140"/>
        <v>2180700</v>
      </c>
    </row>
    <row r="587" spans="1:9" ht="15.6" x14ac:dyDescent="0.3">
      <c r="A587" s="27">
        <v>50</v>
      </c>
      <c r="B587" s="27">
        <f t="shared" si="134"/>
        <v>40.5</v>
      </c>
      <c r="C587" s="27">
        <f t="shared" si="135"/>
        <v>105</v>
      </c>
      <c r="D587" s="27">
        <f t="shared" si="136"/>
        <v>531481.5</v>
      </c>
      <c r="E587" s="27">
        <f t="shared" si="137"/>
        <v>344400</v>
      </c>
      <c r="F587" s="27">
        <f t="shared" si="138"/>
        <v>875881.5</v>
      </c>
      <c r="G587" s="27" t="s">
        <v>79</v>
      </c>
      <c r="H587" s="34">
        <f t="shared" si="139"/>
        <v>36.148638052001651</v>
      </c>
      <c r="I587">
        <f t="shared" si="140"/>
        <v>2423000</v>
      </c>
    </row>
    <row r="588" spans="1:9" ht="15.6" x14ac:dyDescent="0.3">
      <c r="A588" s="27">
        <v>55</v>
      </c>
      <c r="B588" s="27">
        <f t="shared" si="134"/>
        <v>44.550000000000004</v>
      </c>
      <c r="C588" s="27">
        <f t="shared" si="135"/>
        <v>115.5</v>
      </c>
      <c r="D588" s="27">
        <f t="shared" si="136"/>
        <v>584629.65</v>
      </c>
      <c r="E588" s="27">
        <f t="shared" si="137"/>
        <v>378840</v>
      </c>
      <c r="F588" s="27">
        <f t="shared" si="138"/>
        <v>963469.65</v>
      </c>
      <c r="G588" s="27" t="s">
        <v>79</v>
      </c>
      <c r="H588" s="34">
        <f t="shared" si="139"/>
        <v>36.148638052001651</v>
      </c>
      <c r="I588">
        <f t="shared" si="140"/>
        <v>2665300</v>
      </c>
    </row>
    <row r="589" spans="1:9" ht="15.6" x14ac:dyDescent="0.3">
      <c r="A589" s="27">
        <v>60</v>
      </c>
      <c r="B589" s="27">
        <f t="shared" si="134"/>
        <v>48.6</v>
      </c>
      <c r="C589" s="27">
        <f t="shared" si="135"/>
        <v>126</v>
      </c>
      <c r="D589" s="27">
        <f t="shared" si="136"/>
        <v>637777.80000000005</v>
      </c>
      <c r="E589" s="27">
        <f t="shared" si="137"/>
        <v>413280</v>
      </c>
      <c r="F589" s="27">
        <f t="shared" si="138"/>
        <v>1051057.8</v>
      </c>
      <c r="G589" s="27" t="s">
        <v>79</v>
      </c>
      <c r="H589" s="34">
        <f t="shared" si="139"/>
        <v>36.148638052001651</v>
      </c>
      <c r="I589">
        <f t="shared" si="140"/>
        <v>2907600</v>
      </c>
    </row>
    <row r="590" spans="1:9" ht="15.6" x14ac:dyDescent="0.3">
      <c r="A590" s="27">
        <v>65</v>
      </c>
      <c r="B590" s="27">
        <f t="shared" si="134"/>
        <v>52.650000000000006</v>
      </c>
      <c r="C590" s="27">
        <f t="shared" si="135"/>
        <v>136.5</v>
      </c>
      <c r="D590" s="27">
        <f t="shared" si="136"/>
        <v>690925.95000000007</v>
      </c>
      <c r="E590" s="27">
        <f t="shared" si="137"/>
        <v>447720</v>
      </c>
      <c r="F590" s="27">
        <f t="shared" si="138"/>
        <v>1138645.9500000002</v>
      </c>
      <c r="G590" s="27" t="s">
        <v>79</v>
      </c>
      <c r="H590" s="34">
        <f t="shared" si="139"/>
        <v>36.148638052001658</v>
      </c>
      <c r="I590">
        <f t="shared" si="140"/>
        <v>3149900</v>
      </c>
    </row>
    <row r="591" spans="1:9" ht="15.6" x14ac:dyDescent="0.3">
      <c r="A591" s="27">
        <v>70</v>
      </c>
      <c r="B591" s="27">
        <f t="shared" si="134"/>
        <v>56.7</v>
      </c>
      <c r="C591" s="27">
        <f t="shared" si="135"/>
        <v>147</v>
      </c>
      <c r="D591" s="27">
        <f t="shared" si="136"/>
        <v>744074.10000000009</v>
      </c>
      <c r="E591" s="27">
        <f t="shared" si="137"/>
        <v>482160</v>
      </c>
      <c r="F591" s="27">
        <f t="shared" si="138"/>
        <v>1226234.1000000001</v>
      </c>
      <c r="G591" s="27" t="s">
        <v>79</v>
      </c>
      <c r="H591" s="34">
        <f t="shared" si="139"/>
        <v>36.148638052001651</v>
      </c>
      <c r="I591">
        <f t="shared" si="140"/>
        <v>3392200</v>
      </c>
    </row>
    <row r="592" spans="1:9" ht="15.6" x14ac:dyDescent="0.3">
      <c r="A592" s="27">
        <v>75</v>
      </c>
      <c r="B592" s="27">
        <f t="shared" si="134"/>
        <v>60.750000000000007</v>
      </c>
      <c r="C592" s="27">
        <f t="shared" si="135"/>
        <v>157.5</v>
      </c>
      <c r="D592" s="27">
        <f t="shared" si="136"/>
        <v>797222.25000000012</v>
      </c>
      <c r="E592" s="27">
        <f t="shared" si="137"/>
        <v>516600</v>
      </c>
      <c r="F592" s="27">
        <f t="shared" si="138"/>
        <v>1313822.25</v>
      </c>
      <c r="G592" s="27" t="s">
        <v>79</v>
      </c>
      <c r="H592" s="34">
        <f t="shared" si="139"/>
        <v>36.148638052001651</v>
      </c>
      <c r="I592">
        <f t="shared" si="140"/>
        <v>3634500</v>
      </c>
    </row>
    <row r="593" spans="1:9" ht="15.6" x14ac:dyDescent="0.3">
      <c r="A593" s="27">
        <v>80</v>
      </c>
      <c r="B593" s="27">
        <f t="shared" si="134"/>
        <v>64.800000000000011</v>
      </c>
      <c r="C593" s="27">
        <f t="shared" si="135"/>
        <v>168</v>
      </c>
      <c r="D593" s="27">
        <f t="shared" si="136"/>
        <v>850370.40000000014</v>
      </c>
      <c r="E593" s="27">
        <f t="shared" si="137"/>
        <v>551040</v>
      </c>
      <c r="F593" s="27">
        <f t="shared" si="138"/>
        <v>1401410.4000000001</v>
      </c>
      <c r="G593" s="27" t="s">
        <v>79</v>
      </c>
      <c r="H593" s="34">
        <f t="shared" si="139"/>
        <v>36.148638052001651</v>
      </c>
      <c r="I593">
        <f t="shared" si="140"/>
        <v>3876800</v>
      </c>
    </row>
    <row r="594" spans="1:9" ht="15.6" x14ac:dyDescent="0.3">
      <c r="A594" s="27">
        <v>85</v>
      </c>
      <c r="B594" s="27">
        <f t="shared" si="134"/>
        <v>68.850000000000009</v>
      </c>
      <c r="C594" s="27">
        <f t="shared" si="135"/>
        <v>178.5</v>
      </c>
      <c r="D594" s="27">
        <f t="shared" si="136"/>
        <v>903518.55000000016</v>
      </c>
      <c r="E594" s="27">
        <f t="shared" si="137"/>
        <v>585480</v>
      </c>
      <c r="F594" s="27">
        <f t="shared" si="138"/>
        <v>1488998.5500000003</v>
      </c>
      <c r="G594" s="27" t="s">
        <v>79</v>
      </c>
      <c r="H594" s="34">
        <f t="shared" si="139"/>
        <v>36.148638052001658</v>
      </c>
      <c r="I594">
        <f t="shared" si="140"/>
        <v>4119100</v>
      </c>
    </row>
    <row r="595" spans="1:9" ht="15.6" x14ac:dyDescent="0.3">
      <c r="A595" s="27">
        <v>90</v>
      </c>
      <c r="B595" s="27">
        <f t="shared" si="134"/>
        <v>72.900000000000006</v>
      </c>
      <c r="C595" s="27">
        <f t="shared" si="135"/>
        <v>189</v>
      </c>
      <c r="D595" s="27">
        <f t="shared" si="136"/>
        <v>956666.70000000007</v>
      </c>
      <c r="E595" s="27">
        <f t="shared" si="137"/>
        <v>619920</v>
      </c>
      <c r="F595" s="27">
        <f t="shared" si="138"/>
        <v>1576586.7000000002</v>
      </c>
      <c r="G595" s="27" t="s">
        <v>79</v>
      </c>
      <c r="H595" s="34">
        <f t="shared" si="139"/>
        <v>36.148638052001651</v>
      </c>
      <c r="I595">
        <f t="shared" si="140"/>
        <v>4361400</v>
      </c>
    </row>
    <row r="596" spans="1:9" ht="15.6" x14ac:dyDescent="0.3">
      <c r="A596" s="27">
        <v>95</v>
      </c>
      <c r="B596" s="27">
        <f t="shared" si="134"/>
        <v>76.95</v>
      </c>
      <c r="C596" s="27">
        <f t="shared" si="135"/>
        <v>199.5</v>
      </c>
      <c r="D596" s="27">
        <f t="shared" si="136"/>
        <v>1009814.8500000001</v>
      </c>
      <c r="E596" s="27">
        <f t="shared" si="137"/>
        <v>654360</v>
      </c>
      <c r="F596" s="27">
        <f t="shared" si="138"/>
        <v>1664174.85</v>
      </c>
      <c r="G596" s="27" t="s">
        <v>79</v>
      </c>
      <c r="H596" s="34">
        <f t="shared" si="139"/>
        <v>36.148638052001651</v>
      </c>
      <c r="I596">
        <f t="shared" si="140"/>
        <v>4603700</v>
      </c>
    </row>
    <row r="597" spans="1:9" ht="15.6" x14ac:dyDescent="0.3">
      <c r="A597" s="27">
        <v>100</v>
      </c>
      <c r="B597" s="27">
        <f t="shared" si="134"/>
        <v>81</v>
      </c>
      <c r="C597" s="27">
        <f t="shared" si="135"/>
        <v>210</v>
      </c>
      <c r="D597" s="27">
        <f t="shared" si="136"/>
        <v>1062963</v>
      </c>
      <c r="E597" s="27">
        <f t="shared" si="137"/>
        <v>688800</v>
      </c>
      <c r="F597" s="27">
        <f t="shared" si="138"/>
        <v>1751763</v>
      </c>
      <c r="G597" s="27" t="s">
        <v>79</v>
      </c>
      <c r="H597" s="34">
        <f t="shared" si="139"/>
        <v>36.148638052001651</v>
      </c>
      <c r="I597">
        <f t="shared" si="140"/>
        <v>4846000</v>
      </c>
    </row>
    <row r="598" spans="1:9" ht="15.6" x14ac:dyDescent="0.3">
      <c r="A598" s="27">
        <v>105</v>
      </c>
      <c r="B598" s="27">
        <f t="shared" si="134"/>
        <v>85.050000000000011</v>
      </c>
      <c r="C598" s="27">
        <f t="shared" si="135"/>
        <v>220.5</v>
      </c>
      <c r="D598" s="27">
        <f t="shared" si="136"/>
        <v>1116111.1500000001</v>
      </c>
      <c r="E598" s="27">
        <f t="shared" si="137"/>
        <v>723240</v>
      </c>
      <c r="F598" s="27">
        <f t="shared" si="138"/>
        <v>1839351.1500000001</v>
      </c>
      <c r="G598" s="27" t="s">
        <v>79</v>
      </c>
      <c r="H598" s="34">
        <f t="shared" si="139"/>
        <v>36.148638052001651</v>
      </c>
      <c r="I598">
        <f t="shared" si="140"/>
        <v>5088300</v>
      </c>
    </row>
    <row r="599" spans="1:9" ht="15.6" x14ac:dyDescent="0.3">
      <c r="A599" s="27">
        <v>110</v>
      </c>
      <c r="B599" s="27">
        <f t="shared" si="134"/>
        <v>89.100000000000009</v>
      </c>
      <c r="C599" s="27">
        <f t="shared" si="135"/>
        <v>231</v>
      </c>
      <c r="D599" s="27">
        <f t="shared" si="136"/>
        <v>1169259.3</v>
      </c>
      <c r="E599" s="27">
        <f t="shared" si="137"/>
        <v>757680</v>
      </c>
      <c r="F599" s="27">
        <f t="shared" si="138"/>
        <v>1926939.3</v>
      </c>
      <c r="G599" s="27" t="s">
        <v>79</v>
      </c>
      <c r="H599" s="34">
        <f t="shared" si="139"/>
        <v>36.148638052001651</v>
      </c>
      <c r="I599">
        <f t="shared" si="140"/>
        <v>5330600</v>
      </c>
    </row>
    <row r="600" spans="1:9" ht="15.6" x14ac:dyDescent="0.3">
      <c r="A600" s="27">
        <v>115</v>
      </c>
      <c r="B600" s="27">
        <f t="shared" si="134"/>
        <v>93.15</v>
      </c>
      <c r="C600" s="27">
        <f t="shared" si="135"/>
        <v>241.5</v>
      </c>
      <c r="D600" s="27">
        <f t="shared" si="136"/>
        <v>1222407.4500000002</v>
      </c>
      <c r="E600" s="27">
        <f t="shared" si="137"/>
        <v>792120</v>
      </c>
      <c r="F600" s="27">
        <f t="shared" si="138"/>
        <v>2014527.4500000002</v>
      </c>
      <c r="G600" s="27" t="s">
        <v>79</v>
      </c>
      <c r="H600" s="34">
        <f t="shared" si="139"/>
        <v>36.148638052001651</v>
      </c>
      <c r="I600">
        <f t="shared" si="140"/>
        <v>5572900</v>
      </c>
    </row>
    <row r="601" spans="1:9" ht="15.6" x14ac:dyDescent="0.3">
      <c r="A601" s="27">
        <v>120</v>
      </c>
      <c r="B601" s="27">
        <f t="shared" si="134"/>
        <v>97.2</v>
      </c>
      <c r="C601" s="27">
        <f t="shared" si="135"/>
        <v>252</v>
      </c>
      <c r="D601" s="27">
        <f t="shared" si="136"/>
        <v>1275555.6000000001</v>
      </c>
      <c r="E601" s="27">
        <f t="shared" si="137"/>
        <v>826560</v>
      </c>
      <c r="F601" s="27">
        <f t="shared" si="138"/>
        <v>2102115.6</v>
      </c>
      <c r="G601" s="27" t="s">
        <v>79</v>
      </c>
      <c r="H601" s="34">
        <f t="shared" si="139"/>
        <v>36.148638052001651</v>
      </c>
      <c r="I601">
        <f t="shared" si="140"/>
        <v>5815200</v>
      </c>
    </row>
    <row r="602" spans="1:9" ht="15.6" x14ac:dyDescent="0.3">
      <c r="A602" s="27">
        <v>5</v>
      </c>
      <c r="B602" s="27">
        <f>(A602*1.06)</f>
        <v>5.3000000000000007</v>
      </c>
      <c r="C602" s="27">
        <f>(A602*1.77)</f>
        <v>8.85</v>
      </c>
      <c r="D602" s="27">
        <f t="shared" si="136"/>
        <v>69551.900000000009</v>
      </c>
      <c r="E602" s="27">
        <f t="shared" si="137"/>
        <v>29028</v>
      </c>
      <c r="F602" s="27">
        <f t="shared" si="138"/>
        <v>98579.900000000009</v>
      </c>
      <c r="G602" s="27" t="s">
        <v>81</v>
      </c>
      <c r="H602" s="34">
        <f t="shared" si="139"/>
        <v>40.685059843169633</v>
      </c>
      <c r="I602">
        <f t="shared" si="140"/>
        <v>242300</v>
      </c>
    </row>
    <row r="603" spans="1:9" ht="15.6" x14ac:dyDescent="0.3">
      <c r="A603" s="27">
        <v>10</v>
      </c>
      <c r="B603" s="27">
        <f t="shared" ref="B603:B625" si="141">(A603*1.06)</f>
        <v>10.600000000000001</v>
      </c>
      <c r="C603" s="27">
        <f t="shared" ref="C603:C625" si="142">(A603*1.77)</f>
        <v>17.7</v>
      </c>
      <c r="D603" s="27">
        <f t="shared" ref="D603:D626" si="143">(B603*13123)</f>
        <v>139103.80000000002</v>
      </c>
      <c r="E603" s="27">
        <f t="shared" ref="E603:E626" si="144">(C603*3280)</f>
        <v>58056</v>
      </c>
      <c r="F603" s="27">
        <f t="shared" ref="F603:F626" si="145">(D603+E603)</f>
        <v>197159.80000000002</v>
      </c>
      <c r="G603" s="27" t="s">
        <v>81</v>
      </c>
      <c r="H603" s="34">
        <f t="shared" si="139"/>
        <v>40.685059843169633</v>
      </c>
      <c r="I603">
        <f t="shared" si="140"/>
        <v>484600</v>
      </c>
    </row>
    <row r="604" spans="1:9" ht="15.6" x14ac:dyDescent="0.3">
      <c r="A604" s="27">
        <v>15</v>
      </c>
      <c r="B604" s="27">
        <f t="shared" si="141"/>
        <v>15.9</v>
      </c>
      <c r="C604" s="27">
        <f t="shared" si="142"/>
        <v>26.55</v>
      </c>
      <c r="D604" s="27">
        <f t="shared" si="143"/>
        <v>208655.7</v>
      </c>
      <c r="E604" s="27">
        <f t="shared" si="144"/>
        <v>87084</v>
      </c>
      <c r="F604" s="27">
        <f t="shared" si="145"/>
        <v>295739.7</v>
      </c>
      <c r="G604" s="27" t="s">
        <v>81</v>
      </c>
      <c r="H604" s="34">
        <f t="shared" si="139"/>
        <v>40.685059843169626</v>
      </c>
      <c r="I604">
        <f t="shared" si="140"/>
        <v>726900</v>
      </c>
    </row>
    <row r="605" spans="1:9" ht="15.6" x14ac:dyDescent="0.3">
      <c r="A605" s="27">
        <v>20</v>
      </c>
      <c r="B605" s="27">
        <f t="shared" si="141"/>
        <v>21.200000000000003</v>
      </c>
      <c r="C605" s="27">
        <f t="shared" si="142"/>
        <v>35.4</v>
      </c>
      <c r="D605" s="27">
        <f t="shared" si="143"/>
        <v>278207.60000000003</v>
      </c>
      <c r="E605" s="27">
        <f t="shared" si="144"/>
        <v>116112</v>
      </c>
      <c r="F605" s="27">
        <f t="shared" si="145"/>
        <v>394319.60000000003</v>
      </c>
      <c r="G605" s="27" t="s">
        <v>81</v>
      </c>
      <c r="H605" s="34">
        <f t="shared" si="139"/>
        <v>40.685059843169633</v>
      </c>
      <c r="I605">
        <f t="shared" si="140"/>
        <v>969200</v>
      </c>
    </row>
    <row r="606" spans="1:9" ht="15.6" x14ac:dyDescent="0.3">
      <c r="A606" s="27">
        <v>25</v>
      </c>
      <c r="B606" s="27">
        <f t="shared" si="141"/>
        <v>26.5</v>
      </c>
      <c r="C606" s="27">
        <f t="shared" si="142"/>
        <v>44.25</v>
      </c>
      <c r="D606" s="27">
        <f t="shared" si="143"/>
        <v>347759.5</v>
      </c>
      <c r="E606" s="27">
        <f t="shared" si="144"/>
        <v>145140</v>
      </c>
      <c r="F606" s="27">
        <f t="shared" si="145"/>
        <v>492899.5</v>
      </c>
      <c r="G606" s="27" t="s">
        <v>81</v>
      </c>
      <c r="H606" s="34">
        <f t="shared" si="139"/>
        <v>40.685059843169626</v>
      </c>
      <c r="I606">
        <f t="shared" si="140"/>
        <v>1211500</v>
      </c>
    </row>
    <row r="607" spans="1:9" ht="15.6" x14ac:dyDescent="0.3">
      <c r="A607" s="27">
        <v>30</v>
      </c>
      <c r="B607" s="27">
        <f t="shared" si="141"/>
        <v>31.8</v>
      </c>
      <c r="C607" s="27">
        <f t="shared" si="142"/>
        <v>53.1</v>
      </c>
      <c r="D607" s="27">
        <f t="shared" si="143"/>
        <v>417311.4</v>
      </c>
      <c r="E607" s="27">
        <f t="shared" si="144"/>
        <v>174168</v>
      </c>
      <c r="F607" s="27">
        <f t="shared" si="145"/>
        <v>591479.4</v>
      </c>
      <c r="G607" s="27" t="s">
        <v>81</v>
      </c>
      <c r="H607" s="34">
        <f t="shared" si="139"/>
        <v>40.685059843169626</v>
      </c>
      <c r="I607">
        <f t="shared" si="140"/>
        <v>1453800</v>
      </c>
    </row>
    <row r="608" spans="1:9" ht="15.6" x14ac:dyDescent="0.3">
      <c r="A608" s="27">
        <v>35</v>
      </c>
      <c r="B608" s="27">
        <f t="shared" si="141"/>
        <v>37.1</v>
      </c>
      <c r="C608" s="27">
        <f t="shared" si="142"/>
        <v>61.95</v>
      </c>
      <c r="D608" s="27">
        <f t="shared" si="143"/>
        <v>486863.30000000005</v>
      </c>
      <c r="E608" s="27">
        <f t="shared" si="144"/>
        <v>203196</v>
      </c>
      <c r="F608" s="27">
        <f t="shared" si="145"/>
        <v>690059.3</v>
      </c>
      <c r="G608" s="27" t="s">
        <v>81</v>
      </c>
      <c r="H608" s="34">
        <f t="shared" si="139"/>
        <v>40.685059843169633</v>
      </c>
      <c r="I608">
        <f t="shared" si="140"/>
        <v>1696100</v>
      </c>
    </row>
    <row r="609" spans="1:9" ht="15.6" x14ac:dyDescent="0.3">
      <c r="A609" s="27">
        <v>40</v>
      </c>
      <c r="B609" s="27">
        <f t="shared" si="141"/>
        <v>42.400000000000006</v>
      </c>
      <c r="C609" s="27">
        <f t="shared" si="142"/>
        <v>70.8</v>
      </c>
      <c r="D609" s="27">
        <f t="shared" si="143"/>
        <v>556415.20000000007</v>
      </c>
      <c r="E609" s="27">
        <f t="shared" si="144"/>
        <v>232224</v>
      </c>
      <c r="F609" s="27">
        <f t="shared" si="145"/>
        <v>788639.20000000007</v>
      </c>
      <c r="G609" s="27" t="s">
        <v>81</v>
      </c>
      <c r="H609" s="34">
        <f t="shared" si="139"/>
        <v>40.685059843169633</v>
      </c>
      <c r="I609">
        <f t="shared" si="140"/>
        <v>1938400</v>
      </c>
    </row>
    <row r="610" spans="1:9" ht="15.6" x14ac:dyDescent="0.3">
      <c r="A610" s="27">
        <v>45</v>
      </c>
      <c r="B610" s="27">
        <f t="shared" si="141"/>
        <v>47.7</v>
      </c>
      <c r="C610" s="27">
        <f t="shared" si="142"/>
        <v>79.650000000000006</v>
      </c>
      <c r="D610" s="27">
        <f t="shared" si="143"/>
        <v>625967.10000000009</v>
      </c>
      <c r="E610" s="27">
        <f t="shared" si="144"/>
        <v>261252.00000000003</v>
      </c>
      <c r="F610" s="27">
        <f t="shared" si="145"/>
        <v>887219.10000000009</v>
      </c>
      <c r="G610" s="27" t="s">
        <v>81</v>
      </c>
      <c r="H610" s="34">
        <f t="shared" si="139"/>
        <v>40.685059843169633</v>
      </c>
      <c r="I610">
        <f t="shared" si="140"/>
        <v>2180700</v>
      </c>
    </row>
    <row r="611" spans="1:9" ht="15.6" x14ac:dyDescent="0.3">
      <c r="A611" s="27">
        <v>50</v>
      </c>
      <c r="B611" s="27">
        <f t="shared" si="141"/>
        <v>53</v>
      </c>
      <c r="C611" s="27">
        <f t="shared" si="142"/>
        <v>88.5</v>
      </c>
      <c r="D611" s="27">
        <f t="shared" si="143"/>
        <v>695519</v>
      </c>
      <c r="E611" s="27">
        <f t="shared" si="144"/>
        <v>290280</v>
      </c>
      <c r="F611" s="27">
        <f t="shared" si="145"/>
        <v>985799</v>
      </c>
      <c r="G611" s="27" t="s">
        <v>81</v>
      </c>
      <c r="H611" s="34">
        <f t="shared" si="139"/>
        <v>40.685059843169626</v>
      </c>
      <c r="I611">
        <f t="shared" si="140"/>
        <v>2423000</v>
      </c>
    </row>
    <row r="612" spans="1:9" ht="15.6" x14ac:dyDescent="0.3">
      <c r="A612" s="27">
        <v>55</v>
      </c>
      <c r="B612" s="27">
        <f t="shared" si="141"/>
        <v>58.300000000000004</v>
      </c>
      <c r="C612" s="27">
        <f t="shared" si="142"/>
        <v>97.35</v>
      </c>
      <c r="D612" s="27">
        <f t="shared" si="143"/>
        <v>765070.9</v>
      </c>
      <c r="E612" s="27">
        <f t="shared" si="144"/>
        <v>319308</v>
      </c>
      <c r="F612" s="27">
        <f t="shared" si="145"/>
        <v>1084378.8999999999</v>
      </c>
      <c r="G612" s="27" t="s">
        <v>81</v>
      </c>
      <c r="H612" s="34">
        <f t="shared" si="139"/>
        <v>40.685059843169618</v>
      </c>
      <c r="I612">
        <f t="shared" si="140"/>
        <v>2665300</v>
      </c>
    </row>
    <row r="613" spans="1:9" ht="15.6" x14ac:dyDescent="0.3">
      <c r="A613" s="27">
        <v>60</v>
      </c>
      <c r="B613" s="27">
        <f t="shared" si="141"/>
        <v>63.6</v>
      </c>
      <c r="C613" s="27">
        <f t="shared" si="142"/>
        <v>106.2</v>
      </c>
      <c r="D613" s="27">
        <f t="shared" si="143"/>
        <v>834622.8</v>
      </c>
      <c r="E613" s="27">
        <f t="shared" si="144"/>
        <v>348336</v>
      </c>
      <c r="F613" s="27">
        <f t="shared" si="145"/>
        <v>1182958.8</v>
      </c>
      <c r="G613" s="27" t="s">
        <v>81</v>
      </c>
      <c r="H613" s="34">
        <f t="shared" si="139"/>
        <v>40.685059843169626</v>
      </c>
      <c r="I613">
        <f t="shared" si="140"/>
        <v>2907600</v>
      </c>
    </row>
    <row r="614" spans="1:9" ht="15.6" x14ac:dyDescent="0.3">
      <c r="A614" s="27">
        <v>65</v>
      </c>
      <c r="B614" s="27">
        <f t="shared" si="141"/>
        <v>68.900000000000006</v>
      </c>
      <c r="C614" s="27">
        <f t="shared" si="142"/>
        <v>115.05</v>
      </c>
      <c r="D614" s="27">
        <f t="shared" si="143"/>
        <v>904174.70000000007</v>
      </c>
      <c r="E614" s="27">
        <f t="shared" si="144"/>
        <v>377364</v>
      </c>
      <c r="F614" s="27">
        <f t="shared" si="145"/>
        <v>1281538.7000000002</v>
      </c>
      <c r="G614" s="27" t="s">
        <v>81</v>
      </c>
      <c r="H614" s="34">
        <f t="shared" si="139"/>
        <v>40.685059843169633</v>
      </c>
      <c r="I614">
        <f t="shared" si="140"/>
        <v>3149900</v>
      </c>
    </row>
    <row r="615" spans="1:9" ht="15.6" x14ac:dyDescent="0.3">
      <c r="A615" s="27">
        <v>70</v>
      </c>
      <c r="B615" s="27">
        <f t="shared" si="141"/>
        <v>74.2</v>
      </c>
      <c r="C615" s="27">
        <f t="shared" si="142"/>
        <v>123.9</v>
      </c>
      <c r="D615" s="27">
        <f t="shared" si="143"/>
        <v>973726.60000000009</v>
      </c>
      <c r="E615" s="27">
        <f t="shared" si="144"/>
        <v>406392</v>
      </c>
      <c r="F615" s="27">
        <f t="shared" si="145"/>
        <v>1380118.6</v>
      </c>
      <c r="G615" s="27" t="s">
        <v>81</v>
      </c>
      <c r="H615" s="34">
        <f t="shared" si="139"/>
        <v>40.685059843169633</v>
      </c>
      <c r="I615">
        <f t="shared" si="140"/>
        <v>3392200</v>
      </c>
    </row>
    <row r="616" spans="1:9" ht="15.6" x14ac:dyDescent="0.3">
      <c r="A616" s="27">
        <v>75</v>
      </c>
      <c r="B616" s="27">
        <f t="shared" si="141"/>
        <v>79.5</v>
      </c>
      <c r="C616" s="27">
        <f t="shared" si="142"/>
        <v>132.75</v>
      </c>
      <c r="D616" s="27">
        <f t="shared" si="143"/>
        <v>1043278.5</v>
      </c>
      <c r="E616" s="27">
        <f t="shared" si="144"/>
        <v>435420</v>
      </c>
      <c r="F616" s="27">
        <f t="shared" si="145"/>
        <v>1478698.5</v>
      </c>
      <c r="G616" s="27" t="s">
        <v>81</v>
      </c>
      <c r="H616" s="34">
        <f t="shared" si="139"/>
        <v>40.685059843169626</v>
      </c>
      <c r="I616">
        <f t="shared" si="140"/>
        <v>3634500</v>
      </c>
    </row>
    <row r="617" spans="1:9" ht="15.6" x14ac:dyDescent="0.3">
      <c r="A617" s="27">
        <v>80</v>
      </c>
      <c r="B617" s="27">
        <f t="shared" si="141"/>
        <v>84.800000000000011</v>
      </c>
      <c r="C617" s="27">
        <f t="shared" si="142"/>
        <v>141.6</v>
      </c>
      <c r="D617" s="27">
        <f t="shared" si="143"/>
        <v>1112830.4000000001</v>
      </c>
      <c r="E617" s="27">
        <f t="shared" si="144"/>
        <v>464448</v>
      </c>
      <c r="F617" s="27">
        <f t="shared" si="145"/>
        <v>1577278.4000000001</v>
      </c>
      <c r="G617" s="27" t="s">
        <v>81</v>
      </c>
      <c r="H617" s="34">
        <f t="shared" si="139"/>
        <v>40.685059843169633</v>
      </c>
      <c r="I617">
        <f t="shared" si="140"/>
        <v>3876800</v>
      </c>
    </row>
    <row r="618" spans="1:9" ht="15.6" x14ac:dyDescent="0.3">
      <c r="A618" s="27">
        <v>85</v>
      </c>
      <c r="B618" s="27">
        <f t="shared" si="141"/>
        <v>90.100000000000009</v>
      </c>
      <c r="C618" s="27">
        <f t="shared" si="142"/>
        <v>150.44999999999999</v>
      </c>
      <c r="D618" s="27">
        <f t="shared" si="143"/>
        <v>1182382.3</v>
      </c>
      <c r="E618" s="27">
        <f t="shared" si="144"/>
        <v>493475.99999999994</v>
      </c>
      <c r="F618" s="27">
        <f t="shared" si="145"/>
        <v>1675858.3</v>
      </c>
      <c r="G618" s="27" t="s">
        <v>81</v>
      </c>
      <c r="H618" s="34">
        <f t="shared" si="139"/>
        <v>40.685059843169626</v>
      </c>
      <c r="I618">
        <f t="shared" si="140"/>
        <v>4119100</v>
      </c>
    </row>
    <row r="619" spans="1:9" ht="15.6" x14ac:dyDescent="0.3">
      <c r="A619" s="27">
        <v>90</v>
      </c>
      <c r="B619" s="27">
        <f t="shared" si="141"/>
        <v>95.4</v>
      </c>
      <c r="C619" s="27">
        <f t="shared" si="142"/>
        <v>159.30000000000001</v>
      </c>
      <c r="D619" s="27">
        <f t="shared" si="143"/>
        <v>1251934.2000000002</v>
      </c>
      <c r="E619" s="27">
        <f t="shared" si="144"/>
        <v>522504.00000000006</v>
      </c>
      <c r="F619" s="27">
        <f t="shared" si="145"/>
        <v>1774438.2000000002</v>
      </c>
      <c r="G619" s="27" t="s">
        <v>81</v>
      </c>
      <c r="H619" s="34">
        <f t="shared" si="139"/>
        <v>40.685059843169633</v>
      </c>
      <c r="I619">
        <f t="shared" si="140"/>
        <v>4361400</v>
      </c>
    </row>
    <row r="620" spans="1:9" ht="15.6" x14ac:dyDescent="0.3">
      <c r="A620" s="27">
        <v>95</v>
      </c>
      <c r="B620" s="27">
        <f t="shared" si="141"/>
        <v>100.7</v>
      </c>
      <c r="C620" s="27">
        <f t="shared" si="142"/>
        <v>168.15</v>
      </c>
      <c r="D620" s="27">
        <f t="shared" si="143"/>
        <v>1321486.1000000001</v>
      </c>
      <c r="E620" s="27">
        <f t="shared" si="144"/>
        <v>551532</v>
      </c>
      <c r="F620" s="27">
        <f t="shared" si="145"/>
        <v>1873018.1</v>
      </c>
      <c r="G620" s="27" t="s">
        <v>81</v>
      </c>
      <c r="H620" s="34">
        <f t="shared" si="139"/>
        <v>40.685059843169626</v>
      </c>
      <c r="I620">
        <f t="shared" si="140"/>
        <v>4603700</v>
      </c>
    </row>
    <row r="621" spans="1:9" ht="15.6" x14ac:dyDescent="0.3">
      <c r="A621" s="27">
        <v>100</v>
      </c>
      <c r="B621" s="27">
        <f t="shared" si="141"/>
        <v>106</v>
      </c>
      <c r="C621" s="27">
        <f t="shared" si="142"/>
        <v>177</v>
      </c>
      <c r="D621" s="27">
        <f t="shared" si="143"/>
        <v>1391038</v>
      </c>
      <c r="E621" s="27">
        <f t="shared" si="144"/>
        <v>580560</v>
      </c>
      <c r="F621" s="27">
        <f t="shared" si="145"/>
        <v>1971598</v>
      </c>
      <c r="G621" s="27" t="s">
        <v>81</v>
      </c>
      <c r="H621" s="34">
        <f t="shared" si="139"/>
        <v>40.685059843169626</v>
      </c>
      <c r="I621">
        <f t="shared" si="140"/>
        <v>4846000</v>
      </c>
    </row>
    <row r="622" spans="1:9" ht="15.6" x14ac:dyDescent="0.3">
      <c r="A622" s="27">
        <v>105</v>
      </c>
      <c r="B622" s="27">
        <f t="shared" si="141"/>
        <v>111.30000000000001</v>
      </c>
      <c r="C622" s="27">
        <f t="shared" si="142"/>
        <v>185.85</v>
      </c>
      <c r="D622" s="27">
        <f t="shared" si="143"/>
        <v>1460589.9000000001</v>
      </c>
      <c r="E622" s="27">
        <f t="shared" si="144"/>
        <v>609588</v>
      </c>
      <c r="F622" s="27">
        <f t="shared" si="145"/>
        <v>2070177.9000000001</v>
      </c>
      <c r="G622" s="27" t="s">
        <v>81</v>
      </c>
      <c r="H622" s="34">
        <f t="shared" si="139"/>
        <v>40.685059843169633</v>
      </c>
      <c r="I622">
        <f t="shared" si="140"/>
        <v>5088300</v>
      </c>
    </row>
    <row r="623" spans="1:9" ht="15.6" x14ac:dyDescent="0.3">
      <c r="A623" s="27">
        <v>110</v>
      </c>
      <c r="B623" s="27">
        <f t="shared" si="141"/>
        <v>116.60000000000001</v>
      </c>
      <c r="C623" s="27">
        <f t="shared" si="142"/>
        <v>194.7</v>
      </c>
      <c r="D623" s="27">
        <f t="shared" si="143"/>
        <v>1530141.8</v>
      </c>
      <c r="E623" s="27">
        <f t="shared" si="144"/>
        <v>638616</v>
      </c>
      <c r="F623" s="27">
        <f t="shared" si="145"/>
        <v>2168757.7999999998</v>
      </c>
      <c r="G623" s="27" t="s">
        <v>81</v>
      </c>
      <c r="H623" s="34">
        <f t="shared" si="139"/>
        <v>40.685059843169618</v>
      </c>
      <c r="I623">
        <f t="shared" si="140"/>
        <v>5330600</v>
      </c>
    </row>
    <row r="624" spans="1:9" ht="15.6" x14ac:dyDescent="0.3">
      <c r="A624" s="27">
        <v>115</v>
      </c>
      <c r="B624" s="27">
        <f t="shared" si="141"/>
        <v>121.9</v>
      </c>
      <c r="C624" s="27">
        <f t="shared" si="142"/>
        <v>203.55</v>
      </c>
      <c r="D624" s="27">
        <f t="shared" si="143"/>
        <v>1599693.7000000002</v>
      </c>
      <c r="E624" s="27">
        <f t="shared" si="144"/>
        <v>667644</v>
      </c>
      <c r="F624" s="27">
        <f t="shared" si="145"/>
        <v>2267337.7000000002</v>
      </c>
      <c r="G624" s="27" t="s">
        <v>81</v>
      </c>
      <c r="H624" s="34">
        <f t="shared" si="139"/>
        <v>40.685059843169633</v>
      </c>
      <c r="I624">
        <f t="shared" si="140"/>
        <v>5572900</v>
      </c>
    </row>
    <row r="625" spans="1:9" ht="15.6" x14ac:dyDescent="0.3">
      <c r="A625" s="27">
        <v>120</v>
      </c>
      <c r="B625" s="27">
        <f t="shared" si="141"/>
        <v>127.2</v>
      </c>
      <c r="C625" s="27">
        <f t="shared" si="142"/>
        <v>212.4</v>
      </c>
      <c r="D625" s="27">
        <f t="shared" si="143"/>
        <v>1669245.6</v>
      </c>
      <c r="E625" s="27">
        <f t="shared" si="144"/>
        <v>696672</v>
      </c>
      <c r="F625" s="27">
        <f t="shared" si="145"/>
        <v>2365917.6</v>
      </c>
      <c r="G625" s="27" t="s">
        <v>81</v>
      </c>
      <c r="H625" s="34">
        <f t="shared" si="139"/>
        <v>40.685059843169626</v>
      </c>
      <c r="I625">
        <f t="shared" si="140"/>
        <v>5815200</v>
      </c>
    </row>
    <row r="626" spans="1:9" ht="15.6" x14ac:dyDescent="0.3">
      <c r="A626" s="27">
        <v>5</v>
      </c>
      <c r="B626" s="27">
        <f>(A626*0.68)</f>
        <v>3.4000000000000004</v>
      </c>
      <c r="C626" s="27">
        <f>(A626*1.91)</f>
        <v>9.5499999999999989</v>
      </c>
      <c r="D626" s="27">
        <f t="shared" si="143"/>
        <v>44618.200000000004</v>
      </c>
      <c r="E626" s="27">
        <f t="shared" si="144"/>
        <v>31323.999999999996</v>
      </c>
      <c r="F626" s="27">
        <f t="shared" si="145"/>
        <v>75942.2</v>
      </c>
      <c r="G626" s="27" t="s">
        <v>82</v>
      </c>
      <c r="H626" s="34">
        <f t="shared" si="139"/>
        <v>31.342220387948821</v>
      </c>
      <c r="I626">
        <f t="shared" si="140"/>
        <v>242300</v>
      </c>
    </row>
    <row r="627" spans="1:9" ht="15.6" x14ac:dyDescent="0.3">
      <c r="A627" s="27">
        <v>10</v>
      </c>
      <c r="B627" s="27">
        <f t="shared" ref="B627:B649" si="146">(A627*0.68)</f>
        <v>6.8000000000000007</v>
      </c>
      <c r="C627" s="27">
        <f t="shared" ref="C627:C649" si="147">(A627*1.91)</f>
        <v>19.099999999999998</v>
      </c>
      <c r="D627" s="27">
        <f t="shared" ref="D627:D649" si="148">(B627*13123)</f>
        <v>89236.400000000009</v>
      </c>
      <c r="E627" s="27">
        <f t="shared" ref="E627:E649" si="149">(C627*3280)</f>
        <v>62647.999999999993</v>
      </c>
      <c r="F627" s="27">
        <f t="shared" ref="F627:F650" si="150">(D627+E627)</f>
        <v>151884.4</v>
      </c>
      <c r="G627" s="27" t="s">
        <v>82</v>
      </c>
      <c r="H627" s="34">
        <f t="shared" si="139"/>
        <v>31.342220387948821</v>
      </c>
      <c r="I627">
        <f t="shared" si="140"/>
        <v>484600</v>
      </c>
    </row>
    <row r="628" spans="1:9" ht="15.6" x14ac:dyDescent="0.3">
      <c r="A628" s="27">
        <v>15</v>
      </c>
      <c r="B628" s="27">
        <f t="shared" si="146"/>
        <v>10.200000000000001</v>
      </c>
      <c r="C628" s="27">
        <f t="shared" si="147"/>
        <v>28.65</v>
      </c>
      <c r="D628" s="27">
        <f t="shared" si="148"/>
        <v>133854.6</v>
      </c>
      <c r="E628" s="27">
        <f t="shared" si="149"/>
        <v>93972</v>
      </c>
      <c r="F628" s="27">
        <f t="shared" si="150"/>
        <v>227826.6</v>
      </c>
      <c r="G628" s="27" t="s">
        <v>82</v>
      </c>
      <c r="H628" s="34">
        <f t="shared" si="139"/>
        <v>31.342220387948828</v>
      </c>
      <c r="I628">
        <f t="shared" si="140"/>
        <v>726900</v>
      </c>
    </row>
    <row r="629" spans="1:9" ht="15.6" x14ac:dyDescent="0.3">
      <c r="A629" s="27">
        <v>20</v>
      </c>
      <c r="B629" s="27">
        <f t="shared" si="146"/>
        <v>13.600000000000001</v>
      </c>
      <c r="C629" s="27">
        <f t="shared" si="147"/>
        <v>38.199999999999996</v>
      </c>
      <c r="D629" s="27">
        <f t="shared" si="148"/>
        <v>178472.80000000002</v>
      </c>
      <c r="E629" s="27">
        <f t="shared" si="149"/>
        <v>125295.99999999999</v>
      </c>
      <c r="F629" s="27">
        <f t="shared" si="150"/>
        <v>303768.8</v>
      </c>
      <c r="G629" s="27" t="s">
        <v>82</v>
      </c>
      <c r="H629" s="34">
        <f t="shared" si="139"/>
        <v>31.342220387948821</v>
      </c>
      <c r="I629">
        <f t="shared" si="140"/>
        <v>969200</v>
      </c>
    </row>
    <row r="630" spans="1:9" ht="15.6" x14ac:dyDescent="0.3">
      <c r="A630" s="27">
        <v>25</v>
      </c>
      <c r="B630" s="27">
        <f t="shared" si="146"/>
        <v>17</v>
      </c>
      <c r="C630" s="27">
        <f t="shared" si="147"/>
        <v>47.75</v>
      </c>
      <c r="D630" s="27">
        <f t="shared" si="148"/>
        <v>223091</v>
      </c>
      <c r="E630" s="27">
        <f t="shared" si="149"/>
        <v>156620</v>
      </c>
      <c r="F630" s="27">
        <f t="shared" si="150"/>
        <v>379711</v>
      </c>
      <c r="G630" s="27" t="s">
        <v>82</v>
      </c>
      <c r="H630" s="34">
        <f t="shared" si="139"/>
        <v>31.342220387948821</v>
      </c>
      <c r="I630">
        <f t="shared" si="140"/>
        <v>1211500</v>
      </c>
    </row>
    <row r="631" spans="1:9" ht="15.6" x14ac:dyDescent="0.3">
      <c r="A631" s="27">
        <v>30</v>
      </c>
      <c r="B631" s="27">
        <f t="shared" si="146"/>
        <v>20.400000000000002</v>
      </c>
      <c r="C631" s="27">
        <f t="shared" si="147"/>
        <v>57.3</v>
      </c>
      <c r="D631" s="27">
        <f t="shared" si="148"/>
        <v>267709.2</v>
      </c>
      <c r="E631" s="27">
        <f t="shared" si="149"/>
        <v>187944</v>
      </c>
      <c r="F631" s="27">
        <f t="shared" si="150"/>
        <v>455653.2</v>
      </c>
      <c r="G631" s="27" t="s">
        <v>82</v>
      </c>
      <c r="H631" s="34">
        <f t="shared" si="139"/>
        <v>31.342220387948828</v>
      </c>
      <c r="I631">
        <f t="shared" si="140"/>
        <v>1453800</v>
      </c>
    </row>
    <row r="632" spans="1:9" ht="15.6" x14ac:dyDescent="0.3">
      <c r="A632" s="27">
        <v>35</v>
      </c>
      <c r="B632" s="27">
        <f t="shared" si="146"/>
        <v>23.8</v>
      </c>
      <c r="C632" s="27">
        <f t="shared" si="147"/>
        <v>66.849999999999994</v>
      </c>
      <c r="D632" s="27">
        <f t="shared" si="148"/>
        <v>312327.40000000002</v>
      </c>
      <c r="E632" s="27">
        <f t="shared" si="149"/>
        <v>219267.99999999997</v>
      </c>
      <c r="F632" s="27">
        <f t="shared" si="150"/>
        <v>531595.4</v>
      </c>
      <c r="G632" s="27" t="s">
        <v>82</v>
      </c>
      <c r="H632" s="34">
        <f t="shared" si="139"/>
        <v>31.342220387948828</v>
      </c>
      <c r="I632">
        <f t="shared" si="140"/>
        <v>1696100</v>
      </c>
    </row>
    <row r="633" spans="1:9" ht="15.6" x14ac:dyDescent="0.3">
      <c r="A633" s="27">
        <v>40</v>
      </c>
      <c r="B633" s="27">
        <f t="shared" si="146"/>
        <v>27.200000000000003</v>
      </c>
      <c r="C633" s="27">
        <f t="shared" si="147"/>
        <v>76.399999999999991</v>
      </c>
      <c r="D633" s="27">
        <f t="shared" si="148"/>
        <v>356945.60000000003</v>
      </c>
      <c r="E633" s="27">
        <f t="shared" si="149"/>
        <v>250591.99999999997</v>
      </c>
      <c r="F633" s="27">
        <f t="shared" si="150"/>
        <v>607537.6</v>
      </c>
      <c r="G633" s="27" t="s">
        <v>82</v>
      </c>
      <c r="H633" s="34">
        <f t="shared" si="139"/>
        <v>31.342220387948821</v>
      </c>
      <c r="I633">
        <f t="shared" si="140"/>
        <v>1938400</v>
      </c>
    </row>
    <row r="634" spans="1:9" ht="15.6" x14ac:dyDescent="0.3">
      <c r="A634" s="27">
        <v>45</v>
      </c>
      <c r="B634" s="27">
        <f t="shared" si="146"/>
        <v>30.6</v>
      </c>
      <c r="C634" s="27">
        <f t="shared" si="147"/>
        <v>85.95</v>
      </c>
      <c r="D634" s="27">
        <f t="shared" si="148"/>
        <v>401563.80000000005</v>
      </c>
      <c r="E634" s="27">
        <f t="shared" si="149"/>
        <v>281916</v>
      </c>
      <c r="F634" s="27">
        <f t="shared" si="150"/>
        <v>683479.8</v>
      </c>
      <c r="G634" s="27" t="s">
        <v>82</v>
      </c>
      <c r="H634" s="34">
        <f t="shared" si="139"/>
        <v>31.342220387948828</v>
      </c>
      <c r="I634">
        <f t="shared" si="140"/>
        <v>2180700</v>
      </c>
    </row>
    <row r="635" spans="1:9" ht="15.6" x14ac:dyDescent="0.3">
      <c r="A635" s="27">
        <v>50</v>
      </c>
      <c r="B635" s="27">
        <f t="shared" si="146"/>
        <v>34</v>
      </c>
      <c r="C635" s="27">
        <f t="shared" si="147"/>
        <v>95.5</v>
      </c>
      <c r="D635" s="27">
        <f t="shared" si="148"/>
        <v>446182</v>
      </c>
      <c r="E635" s="27">
        <f t="shared" si="149"/>
        <v>313240</v>
      </c>
      <c r="F635" s="27">
        <f t="shared" si="150"/>
        <v>759422</v>
      </c>
      <c r="G635" s="27" t="s">
        <v>82</v>
      </c>
      <c r="H635" s="34">
        <f t="shared" si="139"/>
        <v>31.342220387948821</v>
      </c>
      <c r="I635">
        <f t="shared" si="140"/>
        <v>2423000</v>
      </c>
    </row>
    <row r="636" spans="1:9" ht="15.6" x14ac:dyDescent="0.3">
      <c r="A636" s="27">
        <v>55</v>
      </c>
      <c r="B636" s="27">
        <f t="shared" si="146"/>
        <v>37.400000000000006</v>
      </c>
      <c r="C636" s="27">
        <f t="shared" si="147"/>
        <v>105.05</v>
      </c>
      <c r="D636" s="27">
        <f t="shared" si="148"/>
        <v>490800.20000000007</v>
      </c>
      <c r="E636" s="27">
        <f t="shared" si="149"/>
        <v>344564</v>
      </c>
      <c r="F636" s="27">
        <f t="shared" si="150"/>
        <v>835364.20000000007</v>
      </c>
      <c r="G636" s="27" t="s">
        <v>82</v>
      </c>
      <c r="H636" s="34">
        <f t="shared" si="139"/>
        <v>31.342220387948828</v>
      </c>
      <c r="I636">
        <f t="shared" si="140"/>
        <v>2665300</v>
      </c>
    </row>
    <row r="637" spans="1:9" ht="15.6" x14ac:dyDescent="0.3">
      <c r="A637" s="27">
        <v>60</v>
      </c>
      <c r="B637" s="27">
        <f t="shared" si="146"/>
        <v>40.800000000000004</v>
      </c>
      <c r="C637" s="27">
        <f t="shared" si="147"/>
        <v>114.6</v>
      </c>
      <c r="D637" s="27">
        <f t="shared" si="148"/>
        <v>535418.4</v>
      </c>
      <c r="E637" s="27">
        <f t="shared" si="149"/>
        <v>375888</v>
      </c>
      <c r="F637" s="27">
        <f t="shared" si="150"/>
        <v>911306.4</v>
      </c>
      <c r="G637" s="27" t="s">
        <v>82</v>
      </c>
      <c r="H637" s="34">
        <f t="shared" si="139"/>
        <v>31.342220387948828</v>
      </c>
      <c r="I637">
        <f t="shared" si="140"/>
        <v>2907600</v>
      </c>
    </row>
    <row r="638" spans="1:9" ht="15.6" x14ac:dyDescent="0.3">
      <c r="A638" s="27">
        <v>65</v>
      </c>
      <c r="B638" s="27">
        <f t="shared" si="146"/>
        <v>44.2</v>
      </c>
      <c r="C638" s="27">
        <f t="shared" si="147"/>
        <v>124.14999999999999</v>
      </c>
      <c r="D638" s="27">
        <f t="shared" si="148"/>
        <v>580036.60000000009</v>
      </c>
      <c r="E638" s="27">
        <f t="shared" si="149"/>
        <v>407212</v>
      </c>
      <c r="F638" s="27">
        <f t="shared" si="150"/>
        <v>987248.60000000009</v>
      </c>
      <c r="G638" s="27" t="s">
        <v>82</v>
      </c>
      <c r="H638" s="34">
        <f t="shared" si="139"/>
        <v>31.342220387948828</v>
      </c>
      <c r="I638">
        <f t="shared" si="140"/>
        <v>3149900</v>
      </c>
    </row>
    <row r="639" spans="1:9" ht="15.6" x14ac:dyDescent="0.3">
      <c r="A639" s="27">
        <v>70</v>
      </c>
      <c r="B639" s="27">
        <f t="shared" si="146"/>
        <v>47.6</v>
      </c>
      <c r="C639" s="27">
        <f t="shared" si="147"/>
        <v>133.69999999999999</v>
      </c>
      <c r="D639" s="27">
        <f t="shared" si="148"/>
        <v>624654.80000000005</v>
      </c>
      <c r="E639" s="27">
        <f t="shared" si="149"/>
        <v>438535.99999999994</v>
      </c>
      <c r="F639" s="27">
        <f t="shared" si="150"/>
        <v>1063190.8</v>
      </c>
      <c r="G639" s="27" t="s">
        <v>82</v>
      </c>
      <c r="H639" s="34">
        <f t="shared" si="139"/>
        <v>31.342220387948828</v>
      </c>
      <c r="I639">
        <f t="shared" si="140"/>
        <v>3392200</v>
      </c>
    </row>
    <row r="640" spans="1:9" ht="15.6" x14ac:dyDescent="0.3">
      <c r="A640" s="27">
        <v>75</v>
      </c>
      <c r="B640" s="27">
        <f t="shared" si="146"/>
        <v>51.000000000000007</v>
      </c>
      <c r="C640" s="27">
        <f t="shared" si="147"/>
        <v>143.25</v>
      </c>
      <c r="D640" s="27">
        <f t="shared" si="148"/>
        <v>669273.00000000012</v>
      </c>
      <c r="E640" s="27">
        <f t="shared" si="149"/>
        <v>469860</v>
      </c>
      <c r="F640" s="27">
        <f t="shared" si="150"/>
        <v>1139133</v>
      </c>
      <c r="G640" s="27" t="s">
        <v>82</v>
      </c>
      <c r="H640" s="34">
        <f t="shared" si="139"/>
        <v>31.342220387948821</v>
      </c>
      <c r="I640">
        <f t="shared" si="140"/>
        <v>3634500</v>
      </c>
    </row>
    <row r="641" spans="1:9" ht="15.6" x14ac:dyDescent="0.3">
      <c r="A641" s="27">
        <v>80</v>
      </c>
      <c r="B641" s="27">
        <f t="shared" si="146"/>
        <v>54.400000000000006</v>
      </c>
      <c r="C641" s="27">
        <f t="shared" si="147"/>
        <v>152.79999999999998</v>
      </c>
      <c r="D641" s="27">
        <f t="shared" si="148"/>
        <v>713891.20000000007</v>
      </c>
      <c r="E641" s="27">
        <f t="shared" si="149"/>
        <v>501183.99999999994</v>
      </c>
      <c r="F641" s="27">
        <f t="shared" si="150"/>
        <v>1215075.2</v>
      </c>
      <c r="G641" s="27" t="s">
        <v>82</v>
      </c>
      <c r="H641" s="34">
        <f t="shared" si="139"/>
        <v>31.342220387948821</v>
      </c>
      <c r="I641">
        <f t="shared" si="140"/>
        <v>3876800</v>
      </c>
    </row>
    <row r="642" spans="1:9" ht="15.6" x14ac:dyDescent="0.3">
      <c r="A642" s="27">
        <v>85</v>
      </c>
      <c r="B642" s="27">
        <f t="shared" si="146"/>
        <v>57.800000000000004</v>
      </c>
      <c r="C642" s="27">
        <f t="shared" si="147"/>
        <v>162.35</v>
      </c>
      <c r="D642" s="27">
        <f t="shared" si="148"/>
        <v>758509.4</v>
      </c>
      <c r="E642" s="27">
        <f t="shared" si="149"/>
        <v>532508</v>
      </c>
      <c r="F642" s="27">
        <f t="shared" si="150"/>
        <v>1291017.3999999999</v>
      </c>
      <c r="G642" s="27" t="s">
        <v>82</v>
      </c>
      <c r="H642" s="34">
        <f t="shared" si="139"/>
        <v>31.342220387948821</v>
      </c>
      <c r="I642">
        <f t="shared" si="140"/>
        <v>4119100</v>
      </c>
    </row>
    <row r="643" spans="1:9" ht="15.6" x14ac:dyDescent="0.3">
      <c r="A643" s="27">
        <v>90</v>
      </c>
      <c r="B643" s="27">
        <f t="shared" si="146"/>
        <v>61.2</v>
      </c>
      <c r="C643" s="27">
        <f t="shared" si="147"/>
        <v>171.9</v>
      </c>
      <c r="D643" s="27">
        <f t="shared" si="148"/>
        <v>803127.60000000009</v>
      </c>
      <c r="E643" s="27">
        <f t="shared" si="149"/>
        <v>563832</v>
      </c>
      <c r="F643" s="27">
        <f t="shared" si="150"/>
        <v>1366959.6</v>
      </c>
      <c r="G643" s="27" t="s">
        <v>82</v>
      </c>
      <c r="H643" s="34">
        <f t="shared" ref="H643:H706" si="151">(F643/I643)*100</f>
        <v>31.342220387948828</v>
      </c>
      <c r="I643">
        <f t="shared" ref="I643:I706" si="152">(48460*A643)</f>
        <v>4361400</v>
      </c>
    </row>
    <row r="644" spans="1:9" ht="15.6" x14ac:dyDescent="0.3">
      <c r="A644" s="27">
        <v>95</v>
      </c>
      <c r="B644" s="27">
        <f t="shared" si="146"/>
        <v>64.600000000000009</v>
      </c>
      <c r="C644" s="27">
        <f t="shared" si="147"/>
        <v>181.45</v>
      </c>
      <c r="D644" s="27">
        <f t="shared" si="148"/>
        <v>847745.80000000016</v>
      </c>
      <c r="E644" s="27">
        <f t="shared" si="149"/>
        <v>595156</v>
      </c>
      <c r="F644" s="27">
        <f t="shared" si="150"/>
        <v>1442901.8000000003</v>
      </c>
      <c r="G644" s="27" t="s">
        <v>82</v>
      </c>
      <c r="H644" s="34">
        <f t="shared" si="151"/>
        <v>31.342220387948831</v>
      </c>
      <c r="I644">
        <f t="shared" si="152"/>
        <v>4603700</v>
      </c>
    </row>
    <row r="645" spans="1:9" ht="15.6" x14ac:dyDescent="0.3">
      <c r="A645" s="27">
        <v>100</v>
      </c>
      <c r="B645" s="27">
        <f t="shared" si="146"/>
        <v>68</v>
      </c>
      <c r="C645" s="27">
        <f t="shared" si="147"/>
        <v>191</v>
      </c>
      <c r="D645" s="27">
        <f t="shared" si="148"/>
        <v>892364</v>
      </c>
      <c r="E645" s="27">
        <f t="shared" si="149"/>
        <v>626480</v>
      </c>
      <c r="F645" s="27">
        <f t="shared" si="150"/>
        <v>1518844</v>
      </c>
      <c r="G645" s="27" t="s">
        <v>82</v>
      </c>
      <c r="H645" s="34">
        <f t="shared" si="151"/>
        <v>31.342220387948821</v>
      </c>
      <c r="I645">
        <f t="shared" si="152"/>
        <v>4846000</v>
      </c>
    </row>
    <row r="646" spans="1:9" ht="15.6" x14ac:dyDescent="0.3">
      <c r="A646" s="27">
        <v>105</v>
      </c>
      <c r="B646" s="27">
        <f t="shared" si="146"/>
        <v>71.400000000000006</v>
      </c>
      <c r="C646" s="27">
        <f t="shared" si="147"/>
        <v>200.54999999999998</v>
      </c>
      <c r="D646" s="27">
        <f t="shared" si="148"/>
        <v>936982.20000000007</v>
      </c>
      <c r="E646" s="27">
        <f t="shared" si="149"/>
        <v>657804</v>
      </c>
      <c r="F646" s="27">
        <f t="shared" si="150"/>
        <v>1594786.2000000002</v>
      </c>
      <c r="G646" s="27" t="s">
        <v>82</v>
      </c>
      <c r="H646" s="34">
        <f t="shared" si="151"/>
        <v>31.342220387948828</v>
      </c>
      <c r="I646">
        <f t="shared" si="152"/>
        <v>5088300</v>
      </c>
    </row>
    <row r="647" spans="1:9" ht="15.6" x14ac:dyDescent="0.3">
      <c r="A647" s="27">
        <v>110</v>
      </c>
      <c r="B647" s="27">
        <f t="shared" si="146"/>
        <v>74.800000000000011</v>
      </c>
      <c r="C647" s="27">
        <f t="shared" si="147"/>
        <v>210.1</v>
      </c>
      <c r="D647" s="27">
        <f t="shared" si="148"/>
        <v>981600.40000000014</v>
      </c>
      <c r="E647" s="27">
        <f t="shared" si="149"/>
        <v>689128</v>
      </c>
      <c r="F647" s="27">
        <f t="shared" si="150"/>
        <v>1670728.4000000001</v>
      </c>
      <c r="G647" s="27" t="s">
        <v>82</v>
      </c>
      <c r="H647" s="34">
        <f t="shared" si="151"/>
        <v>31.342220387948828</v>
      </c>
      <c r="I647">
        <f t="shared" si="152"/>
        <v>5330600</v>
      </c>
    </row>
    <row r="648" spans="1:9" ht="15.6" x14ac:dyDescent="0.3">
      <c r="A648" s="27">
        <v>115</v>
      </c>
      <c r="B648" s="27">
        <f t="shared" si="146"/>
        <v>78.2</v>
      </c>
      <c r="C648" s="27">
        <f t="shared" si="147"/>
        <v>219.64999999999998</v>
      </c>
      <c r="D648" s="27">
        <f t="shared" si="148"/>
        <v>1026218.6000000001</v>
      </c>
      <c r="E648" s="27">
        <f t="shared" si="149"/>
        <v>720451.99999999988</v>
      </c>
      <c r="F648" s="27">
        <f t="shared" si="150"/>
        <v>1746670.6</v>
      </c>
      <c r="G648" s="27" t="s">
        <v>82</v>
      </c>
      <c r="H648" s="34">
        <f t="shared" si="151"/>
        <v>31.342220387948828</v>
      </c>
      <c r="I648">
        <f t="shared" si="152"/>
        <v>5572900</v>
      </c>
    </row>
    <row r="649" spans="1:9" ht="15.6" x14ac:dyDescent="0.3">
      <c r="A649" s="27">
        <v>120</v>
      </c>
      <c r="B649" s="27">
        <f t="shared" si="146"/>
        <v>81.600000000000009</v>
      </c>
      <c r="C649" s="27">
        <f t="shared" si="147"/>
        <v>229.2</v>
      </c>
      <c r="D649" s="27">
        <f t="shared" si="148"/>
        <v>1070836.8</v>
      </c>
      <c r="E649" s="27">
        <f t="shared" si="149"/>
        <v>751776</v>
      </c>
      <c r="F649" s="27">
        <f t="shared" si="150"/>
        <v>1822612.8</v>
      </c>
      <c r="G649" s="27" t="s">
        <v>82</v>
      </c>
      <c r="H649" s="34">
        <f t="shared" si="151"/>
        <v>31.342220387948828</v>
      </c>
      <c r="I649">
        <f t="shared" si="152"/>
        <v>5815200</v>
      </c>
    </row>
    <row r="650" spans="1:9" ht="15.6" x14ac:dyDescent="0.3">
      <c r="A650" s="27">
        <v>5</v>
      </c>
      <c r="B650" s="27">
        <f>(A650*0.61)</f>
        <v>3.05</v>
      </c>
      <c r="C650" s="27">
        <f>(A650*2.34)</f>
        <v>11.7</v>
      </c>
      <c r="D650" s="27">
        <f>(B650*14639)</f>
        <v>44648.95</v>
      </c>
      <c r="E650" s="27">
        <f>(C650*3659)</f>
        <v>42810.299999999996</v>
      </c>
      <c r="F650" s="27">
        <f t="shared" si="150"/>
        <v>87459.25</v>
      </c>
      <c r="G650" s="27" t="s">
        <v>75</v>
      </c>
      <c r="H650" s="34">
        <f t="shared" si="151"/>
        <v>36.095439537763099</v>
      </c>
      <c r="I650">
        <f t="shared" si="152"/>
        <v>242300</v>
      </c>
    </row>
    <row r="651" spans="1:9" ht="15.6" x14ac:dyDescent="0.3">
      <c r="A651" s="27">
        <v>10</v>
      </c>
      <c r="B651" s="27">
        <f t="shared" ref="B651:B673" si="153">(A651*0.61)</f>
        <v>6.1</v>
      </c>
      <c r="C651" s="27">
        <f t="shared" ref="C651:C673" si="154">(A651*2.34)</f>
        <v>23.4</v>
      </c>
      <c r="D651" s="27">
        <f t="shared" ref="D651:D674" si="155">(B651*14639)</f>
        <v>89297.9</v>
      </c>
      <c r="E651" s="27">
        <f t="shared" ref="E651:E674" si="156">(C651*3659)</f>
        <v>85620.599999999991</v>
      </c>
      <c r="F651" s="27">
        <f t="shared" ref="F651:F674" si="157">(D651+E651)</f>
        <v>174918.5</v>
      </c>
      <c r="G651" s="27" t="s">
        <v>75</v>
      </c>
      <c r="H651" s="34">
        <f t="shared" si="151"/>
        <v>36.095439537763099</v>
      </c>
      <c r="I651">
        <f t="shared" si="152"/>
        <v>484600</v>
      </c>
    </row>
    <row r="652" spans="1:9" ht="15.6" x14ac:dyDescent="0.3">
      <c r="A652" s="27">
        <v>15</v>
      </c>
      <c r="B652" s="27">
        <f t="shared" si="153"/>
        <v>9.15</v>
      </c>
      <c r="C652" s="27">
        <f t="shared" si="154"/>
        <v>35.099999999999994</v>
      </c>
      <c r="D652" s="27">
        <f t="shared" si="155"/>
        <v>133946.85</v>
      </c>
      <c r="E652" s="27">
        <f t="shared" si="156"/>
        <v>128430.89999999998</v>
      </c>
      <c r="F652" s="27">
        <f t="shared" si="157"/>
        <v>262377.75</v>
      </c>
      <c r="G652" s="27" t="s">
        <v>75</v>
      </c>
      <c r="H652" s="34">
        <f t="shared" si="151"/>
        <v>36.095439537763099</v>
      </c>
      <c r="I652">
        <f t="shared" si="152"/>
        <v>726900</v>
      </c>
    </row>
    <row r="653" spans="1:9" ht="15.6" x14ac:dyDescent="0.3">
      <c r="A653" s="27">
        <v>20</v>
      </c>
      <c r="B653" s="27">
        <f t="shared" si="153"/>
        <v>12.2</v>
      </c>
      <c r="C653" s="27">
        <f t="shared" si="154"/>
        <v>46.8</v>
      </c>
      <c r="D653" s="27">
        <f t="shared" si="155"/>
        <v>178595.8</v>
      </c>
      <c r="E653" s="27">
        <f t="shared" si="156"/>
        <v>171241.19999999998</v>
      </c>
      <c r="F653" s="27">
        <f t="shared" si="157"/>
        <v>349837</v>
      </c>
      <c r="G653" s="27" t="s">
        <v>75</v>
      </c>
      <c r="H653" s="34">
        <f t="shared" si="151"/>
        <v>36.095439537763099</v>
      </c>
      <c r="I653">
        <f t="shared" si="152"/>
        <v>969200</v>
      </c>
    </row>
    <row r="654" spans="1:9" ht="15.6" x14ac:dyDescent="0.3">
      <c r="A654" s="27">
        <v>25</v>
      </c>
      <c r="B654" s="27">
        <f t="shared" si="153"/>
        <v>15.25</v>
      </c>
      <c r="C654" s="27">
        <f t="shared" si="154"/>
        <v>58.5</v>
      </c>
      <c r="D654" s="27">
        <f t="shared" si="155"/>
        <v>223244.75</v>
      </c>
      <c r="E654" s="27">
        <f t="shared" si="156"/>
        <v>214051.5</v>
      </c>
      <c r="F654" s="27">
        <f t="shared" si="157"/>
        <v>437296.25</v>
      </c>
      <c r="G654" s="27" t="s">
        <v>75</v>
      </c>
      <c r="H654" s="34">
        <f t="shared" si="151"/>
        <v>36.095439537763099</v>
      </c>
      <c r="I654">
        <f t="shared" si="152"/>
        <v>1211500</v>
      </c>
    </row>
    <row r="655" spans="1:9" ht="15.6" x14ac:dyDescent="0.3">
      <c r="A655" s="27">
        <v>30</v>
      </c>
      <c r="B655" s="27">
        <f t="shared" si="153"/>
        <v>18.3</v>
      </c>
      <c r="C655" s="27">
        <f t="shared" si="154"/>
        <v>70.199999999999989</v>
      </c>
      <c r="D655" s="27">
        <f t="shared" si="155"/>
        <v>267893.7</v>
      </c>
      <c r="E655" s="27">
        <f t="shared" si="156"/>
        <v>256861.79999999996</v>
      </c>
      <c r="F655" s="27">
        <f t="shared" si="157"/>
        <v>524755.5</v>
      </c>
      <c r="G655" s="27" t="s">
        <v>75</v>
      </c>
      <c r="H655" s="34">
        <f t="shared" si="151"/>
        <v>36.095439537763099</v>
      </c>
      <c r="I655">
        <f t="shared" si="152"/>
        <v>1453800</v>
      </c>
    </row>
    <row r="656" spans="1:9" ht="15.6" x14ac:dyDescent="0.3">
      <c r="A656" s="27">
        <v>35</v>
      </c>
      <c r="B656" s="27">
        <f t="shared" si="153"/>
        <v>21.349999999999998</v>
      </c>
      <c r="C656" s="27">
        <f t="shared" si="154"/>
        <v>81.899999999999991</v>
      </c>
      <c r="D656" s="27">
        <f t="shared" si="155"/>
        <v>312542.64999999997</v>
      </c>
      <c r="E656" s="27">
        <f t="shared" si="156"/>
        <v>299672.09999999998</v>
      </c>
      <c r="F656" s="27">
        <f t="shared" si="157"/>
        <v>612214.75</v>
      </c>
      <c r="G656" s="27" t="s">
        <v>75</v>
      </c>
      <c r="H656" s="34">
        <f t="shared" si="151"/>
        <v>36.095439537763099</v>
      </c>
      <c r="I656">
        <f t="shared" si="152"/>
        <v>1696100</v>
      </c>
    </row>
    <row r="657" spans="1:9" ht="15.6" x14ac:dyDescent="0.3">
      <c r="A657" s="27">
        <v>40</v>
      </c>
      <c r="B657" s="27">
        <f t="shared" si="153"/>
        <v>24.4</v>
      </c>
      <c r="C657" s="27">
        <f t="shared" si="154"/>
        <v>93.6</v>
      </c>
      <c r="D657" s="27">
        <f t="shared" si="155"/>
        <v>357191.6</v>
      </c>
      <c r="E657" s="27">
        <f t="shared" si="156"/>
        <v>342482.39999999997</v>
      </c>
      <c r="F657" s="27">
        <f t="shared" si="157"/>
        <v>699674</v>
      </c>
      <c r="G657" s="27" t="s">
        <v>75</v>
      </c>
      <c r="H657" s="34">
        <f t="shared" si="151"/>
        <v>36.095439537763099</v>
      </c>
      <c r="I657">
        <f t="shared" si="152"/>
        <v>1938400</v>
      </c>
    </row>
    <row r="658" spans="1:9" ht="15.6" x14ac:dyDescent="0.3">
      <c r="A658" s="27">
        <v>45</v>
      </c>
      <c r="B658" s="27">
        <f t="shared" si="153"/>
        <v>27.45</v>
      </c>
      <c r="C658" s="27">
        <f t="shared" si="154"/>
        <v>105.3</v>
      </c>
      <c r="D658" s="27">
        <f t="shared" si="155"/>
        <v>401840.55</v>
      </c>
      <c r="E658" s="27">
        <f t="shared" si="156"/>
        <v>385292.7</v>
      </c>
      <c r="F658" s="27">
        <f t="shared" si="157"/>
        <v>787133.25</v>
      </c>
      <c r="G658" s="27" t="s">
        <v>75</v>
      </c>
      <c r="H658" s="34">
        <f t="shared" si="151"/>
        <v>36.095439537763099</v>
      </c>
      <c r="I658">
        <f t="shared" si="152"/>
        <v>2180700</v>
      </c>
    </row>
    <row r="659" spans="1:9" ht="15.6" x14ac:dyDescent="0.3">
      <c r="A659" s="27">
        <v>50</v>
      </c>
      <c r="B659" s="27">
        <f t="shared" si="153"/>
        <v>30.5</v>
      </c>
      <c r="C659" s="27">
        <f t="shared" si="154"/>
        <v>117</v>
      </c>
      <c r="D659" s="27">
        <f t="shared" si="155"/>
        <v>446489.5</v>
      </c>
      <c r="E659" s="27">
        <f t="shared" si="156"/>
        <v>428103</v>
      </c>
      <c r="F659" s="27">
        <f t="shared" si="157"/>
        <v>874592.5</v>
      </c>
      <c r="G659" s="27" t="s">
        <v>75</v>
      </c>
      <c r="H659" s="34">
        <f t="shared" si="151"/>
        <v>36.095439537763099</v>
      </c>
      <c r="I659">
        <f t="shared" si="152"/>
        <v>2423000</v>
      </c>
    </row>
    <row r="660" spans="1:9" ht="15.6" x14ac:dyDescent="0.3">
      <c r="A660" s="27">
        <v>55</v>
      </c>
      <c r="B660" s="27">
        <f t="shared" si="153"/>
        <v>33.549999999999997</v>
      </c>
      <c r="C660" s="27">
        <f t="shared" si="154"/>
        <v>128.69999999999999</v>
      </c>
      <c r="D660" s="27">
        <f t="shared" si="155"/>
        <v>491138.44999999995</v>
      </c>
      <c r="E660" s="27">
        <f t="shared" si="156"/>
        <v>470913.29999999993</v>
      </c>
      <c r="F660" s="27">
        <f t="shared" si="157"/>
        <v>962051.74999999988</v>
      </c>
      <c r="G660" s="27" t="s">
        <v>75</v>
      </c>
      <c r="H660" s="34">
        <f t="shared" si="151"/>
        <v>36.095439537763099</v>
      </c>
      <c r="I660">
        <f t="shared" si="152"/>
        <v>2665300</v>
      </c>
    </row>
    <row r="661" spans="1:9" ht="15.6" x14ac:dyDescent="0.3">
      <c r="A661" s="27">
        <v>60</v>
      </c>
      <c r="B661" s="27">
        <f t="shared" si="153"/>
        <v>36.6</v>
      </c>
      <c r="C661" s="27">
        <f t="shared" si="154"/>
        <v>140.39999999999998</v>
      </c>
      <c r="D661" s="27">
        <f t="shared" si="155"/>
        <v>535787.4</v>
      </c>
      <c r="E661" s="27">
        <f t="shared" si="156"/>
        <v>513723.59999999992</v>
      </c>
      <c r="F661" s="27">
        <f t="shared" si="157"/>
        <v>1049511</v>
      </c>
      <c r="G661" s="27" t="s">
        <v>75</v>
      </c>
      <c r="H661" s="34">
        <f t="shared" si="151"/>
        <v>36.095439537763099</v>
      </c>
      <c r="I661">
        <f t="shared" si="152"/>
        <v>2907600</v>
      </c>
    </row>
    <row r="662" spans="1:9" ht="15.6" x14ac:dyDescent="0.3">
      <c r="A662" s="27">
        <v>65</v>
      </c>
      <c r="B662" s="27">
        <f t="shared" si="153"/>
        <v>39.65</v>
      </c>
      <c r="C662" s="27">
        <f t="shared" si="154"/>
        <v>152.1</v>
      </c>
      <c r="D662" s="27">
        <f t="shared" si="155"/>
        <v>580436.35</v>
      </c>
      <c r="E662" s="27">
        <f t="shared" si="156"/>
        <v>556533.9</v>
      </c>
      <c r="F662" s="27">
        <f t="shared" si="157"/>
        <v>1136970.25</v>
      </c>
      <c r="G662" s="27" t="s">
        <v>75</v>
      </c>
      <c r="H662" s="34">
        <f t="shared" si="151"/>
        <v>36.095439537763099</v>
      </c>
      <c r="I662">
        <f t="shared" si="152"/>
        <v>3149900</v>
      </c>
    </row>
    <row r="663" spans="1:9" ht="15.6" x14ac:dyDescent="0.3">
      <c r="A663" s="27">
        <v>70</v>
      </c>
      <c r="B663" s="27">
        <f t="shared" si="153"/>
        <v>42.699999999999996</v>
      </c>
      <c r="C663" s="27">
        <f t="shared" si="154"/>
        <v>163.79999999999998</v>
      </c>
      <c r="D663" s="27">
        <f t="shared" si="155"/>
        <v>625085.29999999993</v>
      </c>
      <c r="E663" s="27">
        <f t="shared" si="156"/>
        <v>599344.19999999995</v>
      </c>
      <c r="F663" s="27">
        <f t="shared" si="157"/>
        <v>1224429.5</v>
      </c>
      <c r="G663" s="27" t="s">
        <v>75</v>
      </c>
      <c r="H663" s="34">
        <f t="shared" si="151"/>
        <v>36.095439537763099</v>
      </c>
      <c r="I663">
        <f t="shared" si="152"/>
        <v>3392200</v>
      </c>
    </row>
    <row r="664" spans="1:9" ht="15.6" x14ac:dyDescent="0.3">
      <c r="A664" s="27">
        <v>75</v>
      </c>
      <c r="B664" s="27">
        <f t="shared" si="153"/>
        <v>45.75</v>
      </c>
      <c r="C664" s="27">
        <f t="shared" si="154"/>
        <v>175.5</v>
      </c>
      <c r="D664" s="27">
        <f t="shared" si="155"/>
        <v>669734.25</v>
      </c>
      <c r="E664" s="27">
        <f t="shared" si="156"/>
        <v>642154.5</v>
      </c>
      <c r="F664" s="27">
        <f t="shared" si="157"/>
        <v>1311888.75</v>
      </c>
      <c r="G664" s="27" t="s">
        <v>75</v>
      </c>
      <c r="H664" s="34">
        <f t="shared" si="151"/>
        <v>36.095439537763099</v>
      </c>
      <c r="I664">
        <f t="shared" si="152"/>
        <v>3634500</v>
      </c>
    </row>
    <row r="665" spans="1:9" ht="15.6" x14ac:dyDescent="0.3">
      <c r="A665" s="27">
        <v>80</v>
      </c>
      <c r="B665" s="27">
        <f t="shared" si="153"/>
        <v>48.8</v>
      </c>
      <c r="C665" s="27">
        <f t="shared" si="154"/>
        <v>187.2</v>
      </c>
      <c r="D665" s="27">
        <f t="shared" si="155"/>
        <v>714383.2</v>
      </c>
      <c r="E665" s="27">
        <f t="shared" si="156"/>
        <v>684964.79999999993</v>
      </c>
      <c r="F665" s="27">
        <f t="shared" si="157"/>
        <v>1399348</v>
      </c>
      <c r="G665" s="27" t="s">
        <v>75</v>
      </c>
      <c r="H665" s="34">
        <f t="shared" si="151"/>
        <v>36.095439537763099</v>
      </c>
      <c r="I665">
        <f t="shared" si="152"/>
        <v>3876800</v>
      </c>
    </row>
    <row r="666" spans="1:9" ht="15.6" x14ac:dyDescent="0.3">
      <c r="A666" s="27">
        <v>85</v>
      </c>
      <c r="B666" s="27">
        <f t="shared" si="153"/>
        <v>51.85</v>
      </c>
      <c r="C666" s="27">
        <f t="shared" si="154"/>
        <v>198.89999999999998</v>
      </c>
      <c r="D666" s="27">
        <f t="shared" si="155"/>
        <v>759032.15</v>
      </c>
      <c r="E666" s="27">
        <f t="shared" si="156"/>
        <v>727775.09999999986</v>
      </c>
      <c r="F666" s="27">
        <f t="shared" si="157"/>
        <v>1486807.25</v>
      </c>
      <c r="G666" s="27" t="s">
        <v>75</v>
      </c>
      <c r="H666" s="34">
        <f t="shared" si="151"/>
        <v>36.095439537763099</v>
      </c>
      <c r="I666">
        <f t="shared" si="152"/>
        <v>4119100</v>
      </c>
    </row>
    <row r="667" spans="1:9" ht="15.6" x14ac:dyDescent="0.3">
      <c r="A667" s="27">
        <v>90</v>
      </c>
      <c r="B667" s="27">
        <f t="shared" si="153"/>
        <v>54.9</v>
      </c>
      <c r="C667" s="27">
        <f t="shared" si="154"/>
        <v>210.6</v>
      </c>
      <c r="D667" s="27">
        <f t="shared" si="155"/>
        <v>803681.1</v>
      </c>
      <c r="E667" s="27">
        <f t="shared" si="156"/>
        <v>770585.4</v>
      </c>
      <c r="F667" s="27">
        <f t="shared" si="157"/>
        <v>1574266.5</v>
      </c>
      <c r="G667" s="27" t="s">
        <v>75</v>
      </c>
      <c r="H667" s="34">
        <f t="shared" si="151"/>
        <v>36.095439537763099</v>
      </c>
      <c r="I667">
        <f t="shared" si="152"/>
        <v>4361400</v>
      </c>
    </row>
    <row r="668" spans="1:9" ht="15.6" x14ac:dyDescent="0.3">
      <c r="A668" s="27">
        <v>95</v>
      </c>
      <c r="B668" s="27">
        <f t="shared" si="153"/>
        <v>57.949999999999996</v>
      </c>
      <c r="C668" s="27">
        <f t="shared" si="154"/>
        <v>222.29999999999998</v>
      </c>
      <c r="D668" s="27">
        <f t="shared" si="155"/>
        <v>848330.04999999993</v>
      </c>
      <c r="E668" s="27">
        <f t="shared" si="156"/>
        <v>813395.7</v>
      </c>
      <c r="F668" s="27">
        <f t="shared" si="157"/>
        <v>1661725.75</v>
      </c>
      <c r="G668" s="27" t="s">
        <v>75</v>
      </c>
      <c r="H668" s="34">
        <f t="shared" si="151"/>
        <v>36.095439537763099</v>
      </c>
      <c r="I668">
        <f t="shared" si="152"/>
        <v>4603700</v>
      </c>
    </row>
    <row r="669" spans="1:9" ht="15.6" x14ac:dyDescent="0.3">
      <c r="A669" s="27">
        <v>100</v>
      </c>
      <c r="B669" s="27">
        <f t="shared" si="153"/>
        <v>61</v>
      </c>
      <c r="C669" s="27">
        <f t="shared" si="154"/>
        <v>234</v>
      </c>
      <c r="D669" s="27">
        <f t="shared" si="155"/>
        <v>892979</v>
      </c>
      <c r="E669" s="27">
        <f t="shared" si="156"/>
        <v>856206</v>
      </c>
      <c r="F669" s="27">
        <f t="shared" si="157"/>
        <v>1749185</v>
      </c>
      <c r="G669" s="27" t="s">
        <v>75</v>
      </c>
      <c r="H669" s="34">
        <f t="shared" si="151"/>
        <v>36.095439537763099</v>
      </c>
      <c r="I669">
        <f t="shared" si="152"/>
        <v>4846000</v>
      </c>
    </row>
    <row r="670" spans="1:9" ht="15.6" x14ac:dyDescent="0.3">
      <c r="A670" s="27">
        <v>105</v>
      </c>
      <c r="B670" s="27">
        <f t="shared" si="153"/>
        <v>64.05</v>
      </c>
      <c r="C670" s="27">
        <f t="shared" si="154"/>
        <v>245.7</v>
      </c>
      <c r="D670" s="27">
        <f t="shared" si="155"/>
        <v>937627.95</v>
      </c>
      <c r="E670" s="27">
        <f t="shared" si="156"/>
        <v>899016.29999999993</v>
      </c>
      <c r="F670" s="27">
        <f t="shared" si="157"/>
        <v>1836644.25</v>
      </c>
      <c r="G670" s="27" t="s">
        <v>75</v>
      </c>
      <c r="H670" s="34">
        <f t="shared" si="151"/>
        <v>36.095439537763099</v>
      </c>
      <c r="I670">
        <f t="shared" si="152"/>
        <v>5088300</v>
      </c>
    </row>
    <row r="671" spans="1:9" ht="15.6" x14ac:dyDescent="0.3">
      <c r="A671" s="27">
        <v>110</v>
      </c>
      <c r="B671" s="27">
        <f t="shared" si="153"/>
        <v>67.099999999999994</v>
      </c>
      <c r="C671" s="27">
        <f t="shared" si="154"/>
        <v>257.39999999999998</v>
      </c>
      <c r="D671" s="27">
        <f t="shared" si="155"/>
        <v>982276.89999999991</v>
      </c>
      <c r="E671" s="27">
        <f t="shared" si="156"/>
        <v>941826.59999999986</v>
      </c>
      <c r="F671" s="27">
        <f t="shared" si="157"/>
        <v>1924103.4999999998</v>
      </c>
      <c r="G671" s="27" t="s">
        <v>75</v>
      </c>
      <c r="H671" s="34">
        <f t="shared" si="151"/>
        <v>36.095439537763099</v>
      </c>
      <c r="I671">
        <f t="shared" si="152"/>
        <v>5330600</v>
      </c>
    </row>
    <row r="672" spans="1:9" ht="15.6" x14ac:dyDescent="0.3">
      <c r="A672" s="27">
        <v>115</v>
      </c>
      <c r="B672" s="27">
        <f t="shared" si="153"/>
        <v>70.149999999999991</v>
      </c>
      <c r="C672" s="27">
        <f t="shared" si="154"/>
        <v>269.09999999999997</v>
      </c>
      <c r="D672" s="27">
        <f t="shared" si="155"/>
        <v>1026925.8499999999</v>
      </c>
      <c r="E672" s="27">
        <f t="shared" si="156"/>
        <v>984636.89999999991</v>
      </c>
      <c r="F672" s="27">
        <f t="shared" si="157"/>
        <v>2011562.7499999998</v>
      </c>
      <c r="G672" s="27" t="s">
        <v>75</v>
      </c>
      <c r="H672" s="34">
        <f t="shared" si="151"/>
        <v>36.095439537763099</v>
      </c>
      <c r="I672">
        <f t="shared" si="152"/>
        <v>5572900</v>
      </c>
    </row>
    <row r="673" spans="1:9" ht="15.6" x14ac:dyDescent="0.3">
      <c r="A673" s="27">
        <v>120</v>
      </c>
      <c r="B673" s="27">
        <f t="shared" si="153"/>
        <v>73.2</v>
      </c>
      <c r="C673" s="27">
        <f t="shared" si="154"/>
        <v>280.79999999999995</v>
      </c>
      <c r="D673" s="27">
        <f t="shared" si="155"/>
        <v>1071574.8</v>
      </c>
      <c r="E673" s="27">
        <f t="shared" si="156"/>
        <v>1027447.1999999998</v>
      </c>
      <c r="F673" s="27">
        <f t="shared" si="157"/>
        <v>2099022</v>
      </c>
      <c r="G673" s="27" t="s">
        <v>75</v>
      </c>
      <c r="H673" s="34">
        <f t="shared" si="151"/>
        <v>36.095439537763099</v>
      </c>
      <c r="I673">
        <f t="shared" si="152"/>
        <v>5815200</v>
      </c>
    </row>
    <row r="674" spans="1:9" ht="15.6" x14ac:dyDescent="0.3">
      <c r="A674" s="27">
        <v>5</v>
      </c>
      <c r="B674" s="27">
        <f>(A674*0.65)</f>
        <v>3.25</v>
      </c>
      <c r="C674" s="27">
        <f>(A674*2.18)</f>
        <v>10.9</v>
      </c>
      <c r="D674" s="27">
        <f t="shared" si="155"/>
        <v>47576.75</v>
      </c>
      <c r="E674" s="27">
        <f t="shared" si="156"/>
        <v>39883.1</v>
      </c>
      <c r="F674" s="27">
        <f t="shared" si="157"/>
        <v>87459.85</v>
      </c>
      <c r="G674" s="27" t="s">
        <v>76</v>
      </c>
      <c r="H674" s="34">
        <f t="shared" si="151"/>
        <v>36.095687164671894</v>
      </c>
      <c r="I674">
        <f t="shared" si="152"/>
        <v>242300</v>
      </c>
    </row>
    <row r="675" spans="1:9" ht="15.6" x14ac:dyDescent="0.3">
      <c r="A675" s="27">
        <v>10</v>
      </c>
      <c r="B675" s="27">
        <f t="shared" ref="B675:B697" si="158">(A675*0.65)</f>
        <v>6.5</v>
      </c>
      <c r="C675" s="27">
        <f t="shared" ref="C675:C697" si="159">(A675*2.18)</f>
        <v>21.8</v>
      </c>
      <c r="D675" s="27">
        <f t="shared" ref="D675:D698" si="160">(B675*14639)</f>
        <v>95153.5</v>
      </c>
      <c r="E675" s="27">
        <f t="shared" ref="E675:E698" si="161">(C675*3659)</f>
        <v>79766.2</v>
      </c>
      <c r="F675" s="27">
        <f t="shared" ref="F675:F698" si="162">(D675+E675)</f>
        <v>174919.7</v>
      </c>
      <c r="G675" s="27" t="s">
        <v>76</v>
      </c>
      <c r="H675" s="34">
        <f t="shared" si="151"/>
        <v>36.095687164671894</v>
      </c>
      <c r="I675">
        <f t="shared" si="152"/>
        <v>484600</v>
      </c>
    </row>
    <row r="676" spans="1:9" ht="15.6" x14ac:dyDescent="0.3">
      <c r="A676" s="27">
        <v>15</v>
      </c>
      <c r="B676" s="27">
        <f t="shared" si="158"/>
        <v>9.75</v>
      </c>
      <c r="C676" s="27">
        <f t="shared" si="159"/>
        <v>32.700000000000003</v>
      </c>
      <c r="D676" s="27">
        <f t="shared" si="160"/>
        <v>142730.25</v>
      </c>
      <c r="E676" s="27">
        <f t="shared" si="161"/>
        <v>119649.30000000002</v>
      </c>
      <c r="F676" s="27">
        <f t="shared" si="162"/>
        <v>262379.55000000005</v>
      </c>
      <c r="G676" s="27" t="s">
        <v>76</v>
      </c>
      <c r="H676" s="34">
        <f t="shared" si="151"/>
        <v>36.095687164671901</v>
      </c>
      <c r="I676">
        <f t="shared" si="152"/>
        <v>726900</v>
      </c>
    </row>
    <row r="677" spans="1:9" ht="15.6" x14ac:dyDescent="0.3">
      <c r="A677" s="27">
        <v>20</v>
      </c>
      <c r="B677" s="27">
        <f t="shared" si="158"/>
        <v>13</v>
      </c>
      <c r="C677" s="27">
        <f t="shared" si="159"/>
        <v>43.6</v>
      </c>
      <c r="D677" s="27">
        <f t="shared" si="160"/>
        <v>190307</v>
      </c>
      <c r="E677" s="27">
        <f t="shared" si="161"/>
        <v>159532.4</v>
      </c>
      <c r="F677" s="27">
        <f t="shared" si="162"/>
        <v>349839.4</v>
      </c>
      <c r="G677" s="27" t="s">
        <v>76</v>
      </c>
      <c r="H677" s="34">
        <f t="shared" si="151"/>
        <v>36.095687164671894</v>
      </c>
      <c r="I677">
        <f t="shared" si="152"/>
        <v>969200</v>
      </c>
    </row>
    <row r="678" spans="1:9" ht="15.6" x14ac:dyDescent="0.3">
      <c r="A678" s="27">
        <v>25</v>
      </c>
      <c r="B678" s="27">
        <f t="shared" si="158"/>
        <v>16.25</v>
      </c>
      <c r="C678" s="27">
        <f t="shared" si="159"/>
        <v>54.500000000000007</v>
      </c>
      <c r="D678" s="27">
        <f t="shared" si="160"/>
        <v>237883.75</v>
      </c>
      <c r="E678" s="27">
        <f t="shared" si="161"/>
        <v>199415.50000000003</v>
      </c>
      <c r="F678" s="27">
        <f t="shared" si="162"/>
        <v>437299.25</v>
      </c>
      <c r="G678" s="27" t="s">
        <v>76</v>
      </c>
      <c r="H678" s="34">
        <f t="shared" si="151"/>
        <v>36.095687164671894</v>
      </c>
      <c r="I678">
        <f t="shared" si="152"/>
        <v>1211500</v>
      </c>
    </row>
    <row r="679" spans="1:9" ht="15.6" x14ac:dyDescent="0.3">
      <c r="A679" s="27">
        <v>30</v>
      </c>
      <c r="B679" s="27">
        <f t="shared" si="158"/>
        <v>19.5</v>
      </c>
      <c r="C679" s="27">
        <f t="shared" si="159"/>
        <v>65.400000000000006</v>
      </c>
      <c r="D679" s="27">
        <f t="shared" si="160"/>
        <v>285460.5</v>
      </c>
      <c r="E679" s="27">
        <f t="shared" si="161"/>
        <v>239298.60000000003</v>
      </c>
      <c r="F679" s="27">
        <f t="shared" si="162"/>
        <v>524759.10000000009</v>
      </c>
      <c r="G679" s="27" t="s">
        <v>76</v>
      </c>
      <c r="H679" s="34">
        <f t="shared" si="151"/>
        <v>36.095687164671901</v>
      </c>
      <c r="I679">
        <f t="shared" si="152"/>
        <v>1453800</v>
      </c>
    </row>
    <row r="680" spans="1:9" ht="15.6" x14ac:dyDescent="0.3">
      <c r="A680" s="27">
        <v>35</v>
      </c>
      <c r="B680" s="27">
        <f t="shared" si="158"/>
        <v>22.75</v>
      </c>
      <c r="C680" s="27">
        <f t="shared" si="159"/>
        <v>76.300000000000011</v>
      </c>
      <c r="D680" s="27">
        <f t="shared" si="160"/>
        <v>333037.25</v>
      </c>
      <c r="E680" s="27">
        <f t="shared" si="161"/>
        <v>279181.70000000007</v>
      </c>
      <c r="F680" s="27">
        <f t="shared" si="162"/>
        <v>612218.95000000007</v>
      </c>
      <c r="G680" s="27" t="s">
        <v>76</v>
      </c>
      <c r="H680" s="34">
        <f t="shared" si="151"/>
        <v>36.095687164671894</v>
      </c>
      <c r="I680">
        <f t="shared" si="152"/>
        <v>1696100</v>
      </c>
    </row>
    <row r="681" spans="1:9" ht="15.6" x14ac:dyDescent="0.3">
      <c r="A681" s="27">
        <v>40</v>
      </c>
      <c r="B681" s="27">
        <f t="shared" si="158"/>
        <v>26</v>
      </c>
      <c r="C681" s="27">
        <f t="shared" si="159"/>
        <v>87.2</v>
      </c>
      <c r="D681" s="27">
        <f t="shared" si="160"/>
        <v>380614</v>
      </c>
      <c r="E681" s="27">
        <f t="shared" si="161"/>
        <v>319064.8</v>
      </c>
      <c r="F681" s="27">
        <f t="shared" si="162"/>
        <v>699678.8</v>
      </c>
      <c r="G681" s="27" t="s">
        <v>76</v>
      </c>
      <c r="H681" s="34">
        <f t="shared" si="151"/>
        <v>36.095687164671894</v>
      </c>
      <c r="I681">
        <f t="shared" si="152"/>
        <v>1938400</v>
      </c>
    </row>
    <row r="682" spans="1:9" ht="15.6" x14ac:dyDescent="0.3">
      <c r="A682" s="27">
        <v>45</v>
      </c>
      <c r="B682" s="27">
        <f t="shared" si="158"/>
        <v>29.25</v>
      </c>
      <c r="C682" s="27">
        <f t="shared" si="159"/>
        <v>98.100000000000009</v>
      </c>
      <c r="D682" s="27">
        <f t="shared" si="160"/>
        <v>428190.75</v>
      </c>
      <c r="E682" s="27">
        <f t="shared" si="161"/>
        <v>358947.9</v>
      </c>
      <c r="F682" s="27">
        <f t="shared" si="162"/>
        <v>787138.65</v>
      </c>
      <c r="G682" s="27" t="s">
        <v>76</v>
      </c>
      <c r="H682" s="34">
        <f t="shared" si="151"/>
        <v>36.095687164671894</v>
      </c>
      <c r="I682">
        <f t="shared" si="152"/>
        <v>2180700</v>
      </c>
    </row>
    <row r="683" spans="1:9" ht="15.6" x14ac:dyDescent="0.3">
      <c r="A683" s="27">
        <v>50</v>
      </c>
      <c r="B683" s="27">
        <f t="shared" si="158"/>
        <v>32.5</v>
      </c>
      <c r="C683" s="27">
        <f t="shared" si="159"/>
        <v>109.00000000000001</v>
      </c>
      <c r="D683" s="27">
        <f t="shared" si="160"/>
        <v>475767.5</v>
      </c>
      <c r="E683" s="27">
        <f t="shared" si="161"/>
        <v>398831.00000000006</v>
      </c>
      <c r="F683" s="27">
        <f t="shared" si="162"/>
        <v>874598.5</v>
      </c>
      <c r="G683" s="27" t="s">
        <v>76</v>
      </c>
      <c r="H683" s="34">
        <f t="shared" si="151"/>
        <v>36.095687164671894</v>
      </c>
      <c r="I683">
        <f t="shared" si="152"/>
        <v>2423000</v>
      </c>
    </row>
    <row r="684" spans="1:9" ht="15.6" x14ac:dyDescent="0.3">
      <c r="A684" s="27">
        <v>55</v>
      </c>
      <c r="B684" s="27">
        <f t="shared" si="158"/>
        <v>35.75</v>
      </c>
      <c r="C684" s="27">
        <f t="shared" si="159"/>
        <v>119.9</v>
      </c>
      <c r="D684" s="27">
        <f t="shared" si="160"/>
        <v>523344.25</v>
      </c>
      <c r="E684" s="27">
        <f t="shared" si="161"/>
        <v>438714.10000000003</v>
      </c>
      <c r="F684" s="27">
        <f t="shared" si="162"/>
        <v>962058.35000000009</v>
      </c>
      <c r="G684" s="27" t="s">
        <v>76</v>
      </c>
      <c r="H684" s="34">
        <f t="shared" si="151"/>
        <v>36.095687164671894</v>
      </c>
      <c r="I684">
        <f t="shared" si="152"/>
        <v>2665300</v>
      </c>
    </row>
    <row r="685" spans="1:9" ht="15.6" x14ac:dyDescent="0.3">
      <c r="A685" s="27">
        <v>60</v>
      </c>
      <c r="B685" s="27">
        <f t="shared" si="158"/>
        <v>39</v>
      </c>
      <c r="C685" s="27">
        <f t="shared" si="159"/>
        <v>130.80000000000001</v>
      </c>
      <c r="D685" s="27">
        <f t="shared" si="160"/>
        <v>570921</v>
      </c>
      <c r="E685" s="27">
        <f t="shared" si="161"/>
        <v>478597.20000000007</v>
      </c>
      <c r="F685" s="27">
        <f t="shared" si="162"/>
        <v>1049518.2000000002</v>
      </c>
      <c r="G685" s="27" t="s">
        <v>76</v>
      </c>
      <c r="H685" s="34">
        <f t="shared" si="151"/>
        <v>36.095687164671901</v>
      </c>
      <c r="I685">
        <f t="shared" si="152"/>
        <v>2907600</v>
      </c>
    </row>
    <row r="686" spans="1:9" ht="15.6" x14ac:dyDescent="0.3">
      <c r="A686" s="27">
        <v>65</v>
      </c>
      <c r="B686" s="27">
        <f t="shared" si="158"/>
        <v>42.25</v>
      </c>
      <c r="C686" s="27">
        <f t="shared" si="159"/>
        <v>141.70000000000002</v>
      </c>
      <c r="D686" s="27">
        <f t="shared" si="160"/>
        <v>618497.75</v>
      </c>
      <c r="E686" s="27">
        <f t="shared" si="161"/>
        <v>518480.30000000005</v>
      </c>
      <c r="F686" s="27">
        <f t="shared" si="162"/>
        <v>1136978.05</v>
      </c>
      <c r="G686" s="27" t="s">
        <v>76</v>
      </c>
      <c r="H686" s="34">
        <f t="shared" si="151"/>
        <v>36.095687164671894</v>
      </c>
      <c r="I686">
        <f t="shared" si="152"/>
        <v>3149900</v>
      </c>
    </row>
    <row r="687" spans="1:9" ht="15.6" x14ac:dyDescent="0.3">
      <c r="A687" s="27">
        <v>70</v>
      </c>
      <c r="B687" s="27">
        <f t="shared" si="158"/>
        <v>45.5</v>
      </c>
      <c r="C687" s="27">
        <f t="shared" si="159"/>
        <v>152.60000000000002</v>
      </c>
      <c r="D687" s="27">
        <f t="shared" si="160"/>
        <v>666074.5</v>
      </c>
      <c r="E687" s="27">
        <f t="shared" si="161"/>
        <v>558363.40000000014</v>
      </c>
      <c r="F687" s="27">
        <f t="shared" si="162"/>
        <v>1224437.9000000001</v>
      </c>
      <c r="G687" s="27" t="s">
        <v>76</v>
      </c>
      <c r="H687" s="34">
        <f t="shared" si="151"/>
        <v>36.095687164671894</v>
      </c>
      <c r="I687">
        <f t="shared" si="152"/>
        <v>3392200</v>
      </c>
    </row>
    <row r="688" spans="1:9" ht="15.6" x14ac:dyDescent="0.3">
      <c r="A688" s="27">
        <v>75</v>
      </c>
      <c r="B688" s="27">
        <f t="shared" si="158"/>
        <v>48.75</v>
      </c>
      <c r="C688" s="27">
        <f t="shared" si="159"/>
        <v>163.5</v>
      </c>
      <c r="D688" s="27">
        <f t="shared" si="160"/>
        <v>713651.25</v>
      </c>
      <c r="E688" s="27">
        <f t="shared" si="161"/>
        <v>598246.5</v>
      </c>
      <c r="F688" s="27">
        <f t="shared" si="162"/>
        <v>1311897.75</v>
      </c>
      <c r="G688" s="27" t="s">
        <v>76</v>
      </c>
      <c r="H688" s="34">
        <f t="shared" si="151"/>
        <v>36.095687164671894</v>
      </c>
      <c r="I688">
        <f t="shared" si="152"/>
        <v>3634500</v>
      </c>
    </row>
    <row r="689" spans="1:9" ht="15.6" x14ac:dyDescent="0.3">
      <c r="A689" s="27">
        <v>80</v>
      </c>
      <c r="B689" s="27">
        <f t="shared" si="158"/>
        <v>52</v>
      </c>
      <c r="C689" s="27">
        <f t="shared" si="159"/>
        <v>174.4</v>
      </c>
      <c r="D689" s="27">
        <f t="shared" si="160"/>
        <v>761228</v>
      </c>
      <c r="E689" s="27">
        <f t="shared" si="161"/>
        <v>638129.6</v>
      </c>
      <c r="F689" s="27">
        <f t="shared" si="162"/>
        <v>1399357.6</v>
      </c>
      <c r="G689" s="27" t="s">
        <v>76</v>
      </c>
      <c r="H689" s="34">
        <f t="shared" si="151"/>
        <v>36.095687164671894</v>
      </c>
      <c r="I689">
        <f t="shared" si="152"/>
        <v>3876800</v>
      </c>
    </row>
    <row r="690" spans="1:9" ht="15.6" x14ac:dyDescent="0.3">
      <c r="A690" s="27">
        <v>85</v>
      </c>
      <c r="B690" s="27">
        <f t="shared" si="158"/>
        <v>55.25</v>
      </c>
      <c r="C690" s="27">
        <f t="shared" si="159"/>
        <v>185.3</v>
      </c>
      <c r="D690" s="27">
        <f t="shared" si="160"/>
        <v>808804.75</v>
      </c>
      <c r="E690" s="27">
        <f t="shared" si="161"/>
        <v>678012.70000000007</v>
      </c>
      <c r="F690" s="27">
        <f t="shared" si="162"/>
        <v>1486817.4500000002</v>
      </c>
      <c r="G690" s="27" t="s">
        <v>76</v>
      </c>
      <c r="H690" s="34">
        <f t="shared" si="151"/>
        <v>36.095687164671894</v>
      </c>
      <c r="I690">
        <f t="shared" si="152"/>
        <v>4119100</v>
      </c>
    </row>
    <row r="691" spans="1:9" ht="15.6" x14ac:dyDescent="0.3">
      <c r="A691" s="27">
        <v>90</v>
      </c>
      <c r="B691" s="27">
        <f t="shared" si="158"/>
        <v>58.5</v>
      </c>
      <c r="C691" s="27">
        <f t="shared" si="159"/>
        <v>196.20000000000002</v>
      </c>
      <c r="D691" s="27">
        <f t="shared" si="160"/>
        <v>856381.5</v>
      </c>
      <c r="E691" s="27">
        <f t="shared" si="161"/>
        <v>717895.8</v>
      </c>
      <c r="F691" s="27">
        <f t="shared" si="162"/>
        <v>1574277.3</v>
      </c>
      <c r="G691" s="27" t="s">
        <v>76</v>
      </c>
      <c r="H691" s="34">
        <f t="shared" si="151"/>
        <v>36.095687164671894</v>
      </c>
      <c r="I691">
        <f t="shared" si="152"/>
        <v>4361400</v>
      </c>
    </row>
    <row r="692" spans="1:9" ht="15.6" x14ac:dyDescent="0.3">
      <c r="A692" s="27">
        <v>95</v>
      </c>
      <c r="B692" s="27">
        <f t="shared" si="158"/>
        <v>61.75</v>
      </c>
      <c r="C692" s="27">
        <f t="shared" si="159"/>
        <v>207.10000000000002</v>
      </c>
      <c r="D692" s="27">
        <f t="shared" si="160"/>
        <v>903958.25</v>
      </c>
      <c r="E692" s="27">
        <f t="shared" si="161"/>
        <v>757778.90000000014</v>
      </c>
      <c r="F692" s="27">
        <f t="shared" si="162"/>
        <v>1661737.1500000001</v>
      </c>
      <c r="G692" s="27" t="s">
        <v>76</v>
      </c>
      <c r="H692" s="34">
        <f t="shared" si="151"/>
        <v>36.095687164671894</v>
      </c>
      <c r="I692">
        <f t="shared" si="152"/>
        <v>4603700</v>
      </c>
    </row>
    <row r="693" spans="1:9" ht="15.6" x14ac:dyDescent="0.3">
      <c r="A693" s="27">
        <v>100</v>
      </c>
      <c r="B693" s="27">
        <f t="shared" si="158"/>
        <v>65</v>
      </c>
      <c r="C693" s="27">
        <f t="shared" si="159"/>
        <v>218.00000000000003</v>
      </c>
      <c r="D693" s="27">
        <f t="shared" si="160"/>
        <v>951535</v>
      </c>
      <c r="E693" s="27">
        <f t="shared" si="161"/>
        <v>797662.00000000012</v>
      </c>
      <c r="F693" s="27">
        <f t="shared" si="162"/>
        <v>1749197</v>
      </c>
      <c r="G693" s="27" t="s">
        <v>76</v>
      </c>
      <c r="H693" s="34">
        <f t="shared" si="151"/>
        <v>36.095687164671894</v>
      </c>
      <c r="I693">
        <f t="shared" si="152"/>
        <v>4846000</v>
      </c>
    </row>
    <row r="694" spans="1:9" ht="15.6" x14ac:dyDescent="0.3">
      <c r="A694" s="27">
        <v>105</v>
      </c>
      <c r="B694" s="27">
        <f t="shared" si="158"/>
        <v>68.25</v>
      </c>
      <c r="C694" s="27">
        <f t="shared" si="159"/>
        <v>228.9</v>
      </c>
      <c r="D694" s="27">
        <f t="shared" si="160"/>
        <v>999111.75</v>
      </c>
      <c r="E694" s="27">
        <f t="shared" si="161"/>
        <v>837545.1</v>
      </c>
      <c r="F694" s="27">
        <f t="shared" si="162"/>
        <v>1836656.85</v>
      </c>
      <c r="G694" s="27" t="s">
        <v>76</v>
      </c>
      <c r="H694" s="34">
        <f t="shared" si="151"/>
        <v>36.095687164671894</v>
      </c>
      <c r="I694">
        <f t="shared" si="152"/>
        <v>5088300</v>
      </c>
    </row>
    <row r="695" spans="1:9" ht="15.6" x14ac:dyDescent="0.3">
      <c r="A695" s="27">
        <v>110</v>
      </c>
      <c r="B695" s="27">
        <f t="shared" si="158"/>
        <v>71.5</v>
      </c>
      <c r="C695" s="27">
        <f t="shared" si="159"/>
        <v>239.8</v>
      </c>
      <c r="D695" s="27">
        <f t="shared" si="160"/>
        <v>1046688.5</v>
      </c>
      <c r="E695" s="27">
        <f t="shared" si="161"/>
        <v>877428.20000000007</v>
      </c>
      <c r="F695" s="27">
        <f t="shared" si="162"/>
        <v>1924116.7000000002</v>
      </c>
      <c r="G695" s="27" t="s">
        <v>76</v>
      </c>
      <c r="H695" s="34">
        <f t="shared" si="151"/>
        <v>36.095687164671894</v>
      </c>
      <c r="I695">
        <f t="shared" si="152"/>
        <v>5330600</v>
      </c>
    </row>
    <row r="696" spans="1:9" ht="15.6" x14ac:dyDescent="0.3">
      <c r="A696" s="27">
        <v>115</v>
      </c>
      <c r="B696" s="27">
        <f t="shared" si="158"/>
        <v>74.75</v>
      </c>
      <c r="C696" s="27">
        <f t="shared" si="159"/>
        <v>250.70000000000002</v>
      </c>
      <c r="D696" s="27">
        <f t="shared" si="160"/>
        <v>1094265.25</v>
      </c>
      <c r="E696" s="27">
        <f t="shared" si="161"/>
        <v>917311.3</v>
      </c>
      <c r="F696" s="27">
        <f t="shared" si="162"/>
        <v>2011576.55</v>
      </c>
      <c r="G696" s="27" t="s">
        <v>76</v>
      </c>
      <c r="H696" s="34">
        <f t="shared" si="151"/>
        <v>36.095687164671894</v>
      </c>
      <c r="I696">
        <f t="shared" si="152"/>
        <v>5572900</v>
      </c>
    </row>
    <row r="697" spans="1:9" ht="15.6" x14ac:dyDescent="0.3">
      <c r="A697" s="27">
        <v>120</v>
      </c>
      <c r="B697" s="27">
        <f t="shared" si="158"/>
        <v>78</v>
      </c>
      <c r="C697" s="27">
        <f t="shared" si="159"/>
        <v>261.60000000000002</v>
      </c>
      <c r="D697" s="27">
        <f t="shared" si="160"/>
        <v>1141842</v>
      </c>
      <c r="E697" s="27">
        <f t="shared" si="161"/>
        <v>957194.40000000014</v>
      </c>
      <c r="F697" s="27">
        <f t="shared" si="162"/>
        <v>2099036.4000000004</v>
      </c>
      <c r="G697" s="27" t="s">
        <v>76</v>
      </c>
      <c r="H697" s="34">
        <f t="shared" si="151"/>
        <v>36.095687164671901</v>
      </c>
      <c r="I697">
        <f t="shared" si="152"/>
        <v>5815200</v>
      </c>
    </row>
    <row r="698" spans="1:9" ht="15.6" x14ac:dyDescent="0.3">
      <c r="A698" s="27">
        <v>5</v>
      </c>
      <c r="B698" s="27">
        <f>(A698*0.69)</f>
        <v>3.4499999999999997</v>
      </c>
      <c r="C698" s="27">
        <f>(A698*2.31)</f>
        <v>11.55</v>
      </c>
      <c r="D698" s="27">
        <f t="shared" si="160"/>
        <v>50504.549999999996</v>
      </c>
      <c r="E698" s="27">
        <f t="shared" si="161"/>
        <v>42261.450000000004</v>
      </c>
      <c r="F698" s="27">
        <f t="shared" si="162"/>
        <v>92766</v>
      </c>
      <c r="G698" s="27" t="s">
        <v>83</v>
      </c>
      <c r="H698" s="34">
        <f t="shared" si="151"/>
        <v>38.28559636813867</v>
      </c>
      <c r="I698">
        <f t="shared" si="152"/>
        <v>242300</v>
      </c>
    </row>
    <row r="699" spans="1:9" ht="15.6" x14ac:dyDescent="0.3">
      <c r="A699" s="27">
        <v>10</v>
      </c>
      <c r="B699" s="27">
        <f t="shared" ref="B699:B721" si="163">(A699*0.69)</f>
        <v>6.8999999999999995</v>
      </c>
      <c r="C699" s="27">
        <f t="shared" ref="C699:C721" si="164">(A699*2.31)</f>
        <v>23.1</v>
      </c>
      <c r="D699" s="27">
        <f t="shared" ref="D699:D722" si="165">(B699*14639)</f>
        <v>101009.09999999999</v>
      </c>
      <c r="E699" s="27">
        <f t="shared" ref="E699:E722" si="166">(C699*3659)</f>
        <v>84522.900000000009</v>
      </c>
      <c r="F699" s="27">
        <f t="shared" ref="F699:F722" si="167">(D699+E699)</f>
        <v>185532</v>
      </c>
      <c r="G699" s="27" t="s">
        <v>83</v>
      </c>
      <c r="H699" s="34">
        <f t="shared" si="151"/>
        <v>38.28559636813867</v>
      </c>
      <c r="I699">
        <f t="shared" si="152"/>
        <v>484600</v>
      </c>
    </row>
    <row r="700" spans="1:9" ht="15.6" x14ac:dyDescent="0.3">
      <c r="A700" s="27">
        <v>15</v>
      </c>
      <c r="B700" s="27">
        <f t="shared" si="163"/>
        <v>10.35</v>
      </c>
      <c r="C700" s="27">
        <f t="shared" si="164"/>
        <v>34.65</v>
      </c>
      <c r="D700" s="27">
        <f t="shared" si="165"/>
        <v>151513.65</v>
      </c>
      <c r="E700" s="27">
        <f t="shared" si="166"/>
        <v>126784.34999999999</v>
      </c>
      <c r="F700" s="27">
        <f t="shared" si="167"/>
        <v>278298</v>
      </c>
      <c r="G700" s="27" t="s">
        <v>83</v>
      </c>
      <c r="H700" s="34">
        <f t="shared" si="151"/>
        <v>38.28559636813867</v>
      </c>
      <c r="I700">
        <f t="shared" si="152"/>
        <v>726900</v>
      </c>
    </row>
    <row r="701" spans="1:9" ht="15.6" x14ac:dyDescent="0.3">
      <c r="A701" s="27">
        <v>20</v>
      </c>
      <c r="B701" s="27">
        <f t="shared" si="163"/>
        <v>13.799999999999999</v>
      </c>
      <c r="C701" s="27">
        <f t="shared" si="164"/>
        <v>46.2</v>
      </c>
      <c r="D701" s="27">
        <f t="shared" si="165"/>
        <v>202018.19999999998</v>
      </c>
      <c r="E701" s="27">
        <f t="shared" si="166"/>
        <v>169045.80000000002</v>
      </c>
      <c r="F701" s="27">
        <f t="shared" si="167"/>
        <v>371064</v>
      </c>
      <c r="G701" s="27" t="s">
        <v>83</v>
      </c>
      <c r="H701" s="34">
        <f t="shared" si="151"/>
        <v>38.28559636813867</v>
      </c>
      <c r="I701">
        <f t="shared" si="152"/>
        <v>969200</v>
      </c>
    </row>
    <row r="702" spans="1:9" ht="15.6" x14ac:dyDescent="0.3">
      <c r="A702" s="27">
        <v>25</v>
      </c>
      <c r="B702" s="27">
        <f t="shared" si="163"/>
        <v>17.25</v>
      </c>
      <c r="C702" s="27">
        <f t="shared" si="164"/>
        <v>57.75</v>
      </c>
      <c r="D702" s="27">
        <f t="shared" si="165"/>
        <v>252522.75</v>
      </c>
      <c r="E702" s="27">
        <f t="shared" si="166"/>
        <v>211307.25</v>
      </c>
      <c r="F702" s="27">
        <f t="shared" si="167"/>
        <v>463830</v>
      </c>
      <c r="G702" s="27" t="s">
        <v>83</v>
      </c>
      <c r="H702" s="34">
        <f t="shared" si="151"/>
        <v>38.28559636813867</v>
      </c>
      <c r="I702">
        <f t="shared" si="152"/>
        <v>1211500</v>
      </c>
    </row>
    <row r="703" spans="1:9" ht="15.6" x14ac:dyDescent="0.3">
      <c r="A703" s="27">
        <v>30</v>
      </c>
      <c r="B703" s="27">
        <f t="shared" si="163"/>
        <v>20.7</v>
      </c>
      <c r="C703" s="27">
        <f t="shared" si="164"/>
        <v>69.3</v>
      </c>
      <c r="D703" s="27">
        <f t="shared" si="165"/>
        <v>303027.3</v>
      </c>
      <c r="E703" s="27">
        <f t="shared" si="166"/>
        <v>253568.69999999998</v>
      </c>
      <c r="F703" s="27">
        <f t="shared" si="167"/>
        <v>556596</v>
      </c>
      <c r="G703" s="27" t="s">
        <v>83</v>
      </c>
      <c r="H703" s="34">
        <f t="shared" si="151"/>
        <v>38.28559636813867</v>
      </c>
      <c r="I703">
        <f t="shared" si="152"/>
        <v>1453800</v>
      </c>
    </row>
    <row r="704" spans="1:9" ht="15.6" x14ac:dyDescent="0.3">
      <c r="A704" s="27">
        <v>35</v>
      </c>
      <c r="B704" s="27">
        <f t="shared" si="163"/>
        <v>24.15</v>
      </c>
      <c r="C704" s="27">
        <f t="shared" si="164"/>
        <v>80.850000000000009</v>
      </c>
      <c r="D704" s="27">
        <f t="shared" si="165"/>
        <v>353531.85</v>
      </c>
      <c r="E704" s="27">
        <f t="shared" si="166"/>
        <v>295830.15000000002</v>
      </c>
      <c r="F704" s="27">
        <f t="shared" si="167"/>
        <v>649362</v>
      </c>
      <c r="G704" s="27" t="s">
        <v>83</v>
      </c>
      <c r="H704" s="34">
        <f t="shared" si="151"/>
        <v>38.28559636813867</v>
      </c>
      <c r="I704">
        <f t="shared" si="152"/>
        <v>1696100</v>
      </c>
    </row>
    <row r="705" spans="1:9" ht="15.6" x14ac:dyDescent="0.3">
      <c r="A705" s="27">
        <v>40</v>
      </c>
      <c r="B705" s="27">
        <f t="shared" si="163"/>
        <v>27.599999999999998</v>
      </c>
      <c r="C705" s="27">
        <f t="shared" si="164"/>
        <v>92.4</v>
      </c>
      <c r="D705" s="27">
        <f t="shared" si="165"/>
        <v>404036.39999999997</v>
      </c>
      <c r="E705" s="27">
        <f t="shared" si="166"/>
        <v>338091.60000000003</v>
      </c>
      <c r="F705" s="27">
        <f t="shared" si="167"/>
        <v>742128</v>
      </c>
      <c r="G705" s="27" t="s">
        <v>83</v>
      </c>
      <c r="H705" s="34">
        <f t="shared" si="151"/>
        <v>38.28559636813867</v>
      </c>
      <c r="I705">
        <f t="shared" si="152"/>
        <v>1938400</v>
      </c>
    </row>
    <row r="706" spans="1:9" ht="15.6" x14ac:dyDescent="0.3">
      <c r="A706" s="27">
        <v>45</v>
      </c>
      <c r="B706" s="27">
        <f t="shared" si="163"/>
        <v>31.049999999999997</v>
      </c>
      <c r="C706" s="27">
        <f t="shared" si="164"/>
        <v>103.95</v>
      </c>
      <c r="D706" s="27">
        <f t="shared" si="165"/>
        <v>454540.94999999995</v>
      </c>
      <c r="E706" s="27">
        <f t="shared" si="166"/>
        <v>380353.05</v>
      </c>
      <c r="F706" s="27">
        <f t="shared" si="167"/>
        <v>834894</v>
      </c>
      <c r="G706" s="27" t="s">
        <v>83</v>
      </c>
      <c r="H706" s="34">
        <f t="shared" si="151"/>
        <v>38.28559636813867</v>
      </c>
      <c r="I706">
        <f t="shared" si="152"/>
        <v>2180700</v>
      </c>
    </row>
    <row r="707" spans="1:9" ht="15.6" x14ac:dyDescent="0.3">
      <c r="A707" s="27">
        <v>50</v>
      </c>
      <c r="B707" s="27">
        <f t="shared" si="163"/>
        <v>34.5</v>
      </c>
      <c r="C707" s="27">
        <f t="shared" si="164"/>
        <v>115.5</v>
      </c>
      <c r="D707" s="27">
        <f t="shared" si="165"/>
        <v>505045.5</v>
      </c>
      <c r="E707" s="27">
        <f t="shared" si="166"/>
        <v>422614.5</v>
      </c>
      <c r="F707" s="27">
        <f t="shared" si="167"/>
        <v>927660</v>
      </c>
      <c r="G707" s="27" t="s">
        <v>83</v>
      </c>
      <c r="H707" s="34">
        <f t="shared" ref="H707:H770" si="168">(F707/I707)*100</f>
        <v>38.28559636813867</v>
      </c>
      <c r="I707">
        <f t="shared" ref="I707:I770" si="169">(48460*A707)</f>
        <v>2423000</v>
      </c>
    </row>
    <row r="708" spans="1:9" ht="15.6" x14ac:dyDescent="0.3">
      <c r="A708" s="27">
        <v>55</v>
      </c>
      <c r="B708" s="27">
        <f t="shared" si="163"/>
        <v>37.949999999999996</v>
      </c>
      <c r="C708" s="27">
        <f t="shared" si="164"/>
        <v>127.05</v>
      </c>
      <c r="D708" s="27">
        <f t="shared" si="165"/>
        <v>555550.04999999993</v>
      </c>
      <c r="E708" s="27">
        <f t="shared" si="166"/>
        <v>464875.95</v>
      </c>
      <c r="F708" s="27">
        <f t="shared" si="167"/>
        <v>1020426</v>
      </c>
      <c r="G708" s="27" t="s">
        <v>83</v>
      </c>
      <c r="H708" s="34">
        <f t="shared" si="168"/>
        <v>38.28559636813867</v>
      </c>
      <c r="I708">
        <f t="shared" si="169"/>
        <v>2665300</v>
      </c>
    </row>
    <row r="709" spans="1:9" ht="15.6" x14ac:dyDescent="0.3">
      <c r="A709" s="27">
        <v>60</v>
      </c>
      <c r="B709" s="27">
        <f t="shared" si="163"/>
        <v>41.4</v>
      </c>
      <c r="C709" s="27">
        <f t="shared" si="164"/>
        <v>138.6</v>
      </c>
      <c r="D709" s="27">
        <f t="shared" si="165"/>
        <v>606054.6</v>
      </c>
      <c r="E709" s="27">
        <f t="shared" si="166"/>
        <v>507137.39999999997</v>
      </c>
      <c r="F709" s="27">
        <f t="shared" si="167"/>
        <v>1113192</v>
      </c>
      <c r="G709" s="27" t="s">
        <v>83</v>
      </c>
      <c r="H709" s="34">
        <f t="shared" si="168"/>
        <v>38.28559636813867</v>
      </c>
      <c r="I709">
        <f t="shared" si="169"/>
        <v>2907600</v>
      </c>
    </row>
    <row r="710" spans="1:9" ht="15.6" x14ac:dyDescent="0.3">
      <c r="A710" s="27">
        <v>65</v>
      </c>
      <c r="B710" s="27">
        <f t="shared" si="163"/>
        <v>44.849999999999994</v>
      </c>
      <c r="C710" s="27">
        <f t="shared" si="164"/>
        <v>150.15</v>
      </c>
      <c r="D710" s="27">
        <f t="shared" si="165"/>
        <v>656559.14999999991</v>
      </c>
      <c r="E710" s="27">
        <f t="shared" si="166"/>
        <v>549398.85</v>
      </c>
      <c r="F710" s="27">
        <f t="shared" si="167"/>
        <v>1205958</v>
      </c>
      <c r="G710" s="27" t="s">
        <v>83</v>
      </c>
      <c r="H710" s="34">
        <f t="shared" si="168"/>
        <v>38.28559636813867</v>
      </c>
      <c r="I710">
        <f t="shared" si="169"/>
        <v>3149900</v>
      </c>
    </row>
    <row r="711" spans="1:9" ht="15.6" x14ac:dyDescent="0.3">
      <c r="A711" s="27">
        <v>70</v>
      </c>
      <c r="B711" s="27">
        <f t="shared" si="163"/>
        <v>48.3</v>
      </c>
      <c r="C711" s="27">
        <f t="shared" si="164"/>
        <v>161.70000000000002</v>
      </c>
      <c r="D711" s="27">
        <f t="shared" si="165"/>
        <v>707063.7</v>
      </c>
      <c r="E711" s="27">
        <f t="shared" si="166"/>
        <v>591660.30000000005</v>
      </c>
      <c r="F711" s="27">
        <f t="shared" si="167"/>
        <v>1298724</v>
      </c>
      <c r="G711" s="27" t="s">
        <v>83</v>
      </c>
      <c r="H711" s="34">
        <f t="shared" si="168"/>
        <v>38.28559636813867</v>
      </c>
      <c r="I711">
        <f t="shared" si="169"/>
        <v>3392200</v>
      </c>
    </row>
    <row r="712" spans="1:9" ht="15.6" x14ac:dyDescent="0.3">
      <c r="A712" s="27">
        <v>75</v>
      </c>
      <c r="B712" s="27">
        <f t="shared" si="163"/>
        <v>51.749999999999993</v>
      </c>
      <c r="C712" s="27">
        <f t="shared" si="164"/>
        <v>173.25</v>
      </c>
      <c r="D712" s="27">
        <f t="shared" si="165"/>
        <v>757568.24999999988</v>
      </c>
      <c r="E712" s="27">
        <f t="shared" si="166"/>
        <v>633921.75</v>
      </c>
      <c r="F712" s="27">
        <f t="shared" si="167"/>
        <v>1391490</v>
      </c>
      <c r="G712" s="27" t="s">
        <v>83</v>
      </c>
      <c r="H712" s="34">
        <f t="shared" si="168"/>
        <v>38.28559636813867</v>
      </c>
      <c r="I712">
        <f t="shared" si="169"/>
        <v>3634500</v>
      </c>
    </row>
    <row r="713" spans="1:9" ht="15.6" x14ac:dyDescent="0.3">
      <c r="A713" s="27">
        <v>80</v>
      </c>
      <c r="B713" s="27">
        <f t="shared" si="163"/>
        <v>55.199999999999996</v>
      </c>
      <c r="C713" s="27">
        <f t="shared" si="164"/>
        <v>184.8</v>
      </c>
      <c r="D713" s="27">
        <f t="shared" si="165"/>
        <v>808072.79999999993</v>
      </c>
      <c r="E713" s="27">
        <f t="shared" si="166"/>
        <v>676183.20000000007</v>
      </c>
      <c r="F713" s="27">
        <f t="shared" si="167"/>
        <v>1484256</v>
      </c>
      <c r="G713" s="27" t="s">
        <v>83</v>
      </c>
      <c r="H713" s="34">
        <f t="shared" si="168"/>
        <v>38.28559636813867</v>
      </c>
      <c r="I713">
        <f t="shared" si="169"/>
        <v>3876800</v>
      </c>
    </row>
    <row r="714" spans="1:9" ht="15.6" x14ac:dyDescent="0.3">
      <c r="A714" s="27">
        <v>85</v>
      </c>
      <c r="B714" s="27">
        <f t="shared" si="163"/>
        <v>58.65</v>
      </c>
      <c r="C714" s="27">
        <f t="shared" si="164"/>
        <v>196.35</v>
      </c>
      <c r="D714" s="27">
        <f t="shared" si="165"/>
        <v>858577.35</v>
      </c>
      <c r="E714" s="27">
        <f t="shared" si="166"/>
        <v>718444.65</v>
      </c>
      <c r="F714" s="27">
        <f t="shared" si="167"/>
        <v>1577022</v>
      </c>
      <c r="G714" s="27" t="s">
        <v>83</v>
      </c>
      <c r="H714" s="34">
        <f t="shared" si="168"/>
        <v>38.28559636813867</v>
      </c>
      <c r="I714">
        <f t="shared" si="169"/>
        <v>4119100</v>
      </c>
    </row>
    <row r="715" spans="1:9" ht="15.6" x14ac:dyDescent="0.3">
      <c r="A715" s="27">
        <v>90</v>
      </c>
      <c r="B715" s="27">
        <f t="shared" si="163"/>
        <v>62.099999999999994</v>
      </c>
      <c r="C715" s="27">
        <f t="shared" si="164"/>
        <v>207.9</v>
      </c>
      <c r="D715" s="27">
        <f t="shared" si="165"/>
        <v>909081.89999999991</v>
      </c>
      <c r="E715" s="27">
        <f t="shared" si="166"/>
        <v>760706.1</v>
      </c>
      <c r="F715" s="27">
        <f t="shared" si="167"/>
        <v>1669788</v>
      </c>
      <c r="G715" s="27" t="s">
        <v>83</v>
      </c>
      <c r="H715" s="34">
        <f t="shared" si="168"/>
        <v>38.28559636813867</v>
      </c>
      <c r="I715">
        <f t="shared" si="169"/>
        <v>4361400</v>
      </c>
    </row>
    <row r="716" spans="1:9" ht="15.6" x14ac:dyDescent="0.3">
      <c r="A716" s="27">
        <v>95</v>
      </c>
      <c r="B716" s="27">
        <f t="shared" si="163"/>
        <v>65.55</v>
      </c>
      <c r="C716" s="27">
        <f t="shared" si="164"/>
        <v>219.45000000000002</v>
      </c>
      <c r="D716" s="27">
        <f t="shared" si="165"/>
        <v>959586.45</v>
      </c>
      <c r="E716" s="27">
        <f t="shared" si="166"/>
        <v>802967.55</v>
      </c>
      <c r="F716" s="27">
        <f t="shared" si="167"/>
        <v>1762554</v>
      </c>
      <c r="G716" s="27" t="s">
        <v>83</v>
      </c>
      <c r="H716" s="34">
        <f t="shared" si="168"/>
        <v>38.28559636813867</v>
      </c>
      <c r="I716">
        <f t="shared" si="169"/>
        <v>4603700</v>
      </c>
    </row>
    <row r="717" spans="1:9" ht="15.6" x14ac:dyDescent="0.3">
      <c r="A717" s="27">
        <v>100</v>
      </c>
      <c r="B717" s="27">
        <f t="shared" si="163"/>
        <v>69</v>
      </c>
      <c r="C717" s="27">
        <f t="shared" si="164"/>
        <v>231</v>
      </c>
      <c r="D717" s="27">
        <f t="shared" si="165"/>
        <v>1010091</v>
      </c>
      <c r="E717" s="27">
        <f t="shared" si="166"/>
        <v>845229</v>
      </c>
      <c r="F717" s="27">
        <f t="shared" si="167"/>
        <v>1855320</v>
      </c>
      <c r="G717" s="27" t="s">
        <v>83</v>
      </c>
      <c r="H717" s="34">
        <f t="shared" si="168"/>
        <v>38.28559636813867</v>
      </c>
      <c r="I717">
        <f t="shared" si="169"/>
        <v>4846000</v>
      </c>
    </row>
    <row r="718" spans="1:9" ht="15.6" x14ac:dyDescent="0.3">
      <c r="A718" s="27">
        <v>105</v>
      </c>
      <c r="B718" s="27">
        <f t="shared" si="163"/>
        <v>72.449999999999989</v>
      </c>
      <c r="C718" s="27">
        <f t="shared" si="164"/>
        <v>242.55</v>
      </c>
      <c r="D718" s="27">
        <f t="shared" si="165"/>
        <v>1060595.5499999998</v>
      </c>
      <c r="E718" s="27">
        <f t="shared" si="166"/>
        <v>887490.45000000007</v>
      </c>
      <c r="F718" s="27">
        <f t="shared" si="167"/>
        <v>1948086</v>
      </c>
      <c r="G718" s="27" t="s">
        <v>83</v>
      </c>
      <c r="H718" s="34">
        <f t="shared" si="168"/>
        <v>38.28559636813867</v>
      </c>
      <c r="I718">
        <f t="shared" si="169"/>
        <v>5088300</v>
      </c>
    </row>
    <row r="719" spans="1:9" ht="15.6" x14ac:dyDescent="0.3">
      <c r="A719" s="27">
        <v>110</v>
      </c>
      <c r="B719" s="27">
        <f t="shared" si="163"/>
        <v>75.899999999999991</v>
      </c>
      <c r="C719" s="27">
        <f t="shared" si="164"/>
        <v>254.1</v>
      </c>
      <c r="D719" s="27">
        <f t="shared" si="165"/>
        <v>1111100.0999999999</v>
      </c>
      <c r="E719" s="27">
        <f t="shared" si="166"/>
        <v>929751.9</v>
      </c>
      <c r="F719" s="27">
        <f t="shared" si="167"/>
        <v>2040852</v>
      </c>
      <c r="G719" s="27" t="s">
        <v>83</v>
      </c>
      <c r="H719" s="34">
        <f t="shared" si="168"/>
        <v>38.28559636813867</v>
      </c>
      <c r="I719">
        <f t="shared" si="169"/>
        <v>5330600</v>
      </c>
    </row>
    <row r="720" spans="1:9" ht="15.6" x14ac:dyDescent="0.3">
      <c r="A720" s="27">
        <v>115</v>
      </c>
      <c r="B720" s="27">
        <f t="shared" si="163"/>
        <v>79.349999999999994</v>
      </c>
      <c r="C720" s="27">
        <f t="shared" si="164"/>
        <v>265.65000000000003</v>
      </c>
      <c r="D720" s="27">
        <f t="shared" si="165"/>
        <v>1161604.6499999999</v>
      </c>
      <c r="E720" s="27">
        <f t="shared" si="166"/>
        <v>972013.35000000009</v>
      </c>
      <c r="F720" s="27">
        <f t="shared" si="167"/>
        <v>2133618</v>
      </c>
      <c r="G720" s="27" t="s">
        <v>83</v>
      </c>
      <c r="H720" s="34">
        <f t="shared" si="168"/>
        <v>38.28559636813867</v>
      </c>
      <c r="I720">
        <f t="shared" si="169"/>
        <v>5572900</v>
      </c>
    </row>
    <row r="721" spans="1:9" ht="15.6" x14ac:dyDescent="0.3">
      <c r="A721" s="27">
        <v>120</v>
      </c>
      <c r="B721" s="27">
        <f t="shared" si="163"/>
        <v>82.8</v>
      </c>
      <c r="C721" s="27">
        <f t="shared" si="164"/>
        <v>277.2</v>
      </c>
      <c r="D721" s="27">
        <f t="shared" si="165"/>
        <v>1212109.2</v>
      </c>
      <c r="E721" s="27">
        <f t="shared" si="166"/>
        <v>1014274.7999999999</v>
      </c>
      <c r="F721" s="27">
        <f t="shared" si="167"/>
        <v>2226384</v>
      </c>
      <c r="G721" s="27" t="s">
        <v>83</v>
      </c>
      <c r="H721" s="34">
        <f t="shared" si="168"/>
        <v>38.28559636813867</v>
      </c>
      <c r="I721">
        <f t="shared" si="169"/>
        <v>5815200</v>
      </c>
    </row>
    <row r="722" spans="1:9" ht="15.6" x14ac:dyDescent="0.3">
      <c r="A722" s="27">
        <v>5</v>
      </c>
      <c r="B722" s="27">
        <f>(A722*0.84)</f>
        <v>4.2</v>
      </c>
      <c r="C722" s="27">
        <f>(A722*2.65)</f>
        <v>13.25</v>
      </c>
      <c r="D722" s="27">
        <f t="shared" si="165"/>
        <v>61483.8</v>
      </c>
      <c r="E722" s="27">
        <f t="shared" si="166"/>
        <v>48481.75</v>
      </c>
      <c r="F722" s="27">
        <f t="shared" si="167"/>
        <v>109965.55</v>
      </c>
      <c r="G722" s="27" t="s">
        <v>84</v>
      </c>
      <c r="H722" s="34">
        <f t="shared" si="168"/>
        <v>45.384048699958726</v>
      </c>
      <c r="I722">
        <f t="shared" si="169"/>
        <v>242300</v>
      </c>
    </row>
    <row r="723" spans="1:9" ht="15.6" x14ac:dyDescent="0.3">
      <c r="A723" s="27">
        <v>10</v>
      </c>
      <c r="B723" s="27">
        <f t="shared" ref="B723:B745" si="170">(A723*0.84)</f>
        <v>8.4</v>
      </c>
      <c r="C723" s="27">
        <f t="shared" ref="C723:C745" si="171">(A723*2.65)</f>
        <v>26.5</v>
      </c>
      <c r="D723" s="27">
        <f t="shared" ref="D723:D746" si="172">(B723*14639)</f>
        <v>122967.6</v>
      </c>
      <c r="E723" s="27">
        <f t="shared" ref="E723:E746" si="173">(C723*3659)</f>
        <v>96963.5</v>
      </c>
      <c r="F723" s="27">
        <f t="shared" ref="F723:F746" si="174">(D723+E723)</f>
        <v>219931.1</v>
      </c>
      <c r="G723" s="27" t="s">
        <v>84</v>
      </c>
      <c r="H723" s="34">
        <f t="shared" si="168"/>
        <v>45.384048699958726</v>
      </c>
      <c r="I723">
        <f t="shared" si="169"/>
        <v>484600</v>
      </c>
    </row>
    <row r="724" spans="1:9" ht="15.6" x14ac:dyDescent="0.3">
      <c r="A724" s="27">
        <v>15</v>
      </c>
      <c r="B724" s="27">
        <f t="shared" si="170"/>
        <v>12.6</v>
      </c>
      <c r="C724" s="27">
        <f t="shared" si="171"/>
        <v>39.75</v>
      </c>
      <c r="D724" s="27">
        <f t="shared" si="172"/>
        <v>184451.4</v>
      </c>
      <c r="E724" s="27">
        <f t="shared" si="173"/>
        <v>145445.25</v>
      </c>
      <c r="F724" s="27">
        <f t="shared" si="174"/>
        <v>329896.65000000002</v>
      </c>
      <c r="G724" s="27" t="s">
        <v>84</v>
      </c>
      <c r="H724" s="34">
        <f t="shared" si="168"/>
        <v>45.384048699958733</v>
      </c>
      <c r="I724">
        <f t="shared" si="169"/>
        <v>726900</v>
      </c>
    </row>
    <row r="725" spans="1:9" ht="15.6" x14ac:dyDescent="0.3">
      <c r="A725" s="27">
        <v>20</v>
      </c>
      <c r="B725" s="27">
        <f t="shared" si="170"/>
        <v>16.8</v>
      </c>
      <c r="C725" s="27">
        <f t="shared" si="171"/>
        <v>53</v>
      </c>
      <c r="D725" s="27">
        <f t="shared" si="172"/>
        <v>245935.2</v>
      </c>
      <c r="E725" s="27">
        <f t="shared" si="173"/>
        <v>193927</v>
      </c>
      <c r="F725" s="27">
        <f t="shared" si="174"/>
        <v>439862.2</v>
      </c>
      <c r="G725" s="27" t="s">
        <v>84</v>
      </c>
      <c r="H725" s="34">
        <f t="shared" si="168"/>
        <v>45.384048699958726</v>
      </c>
      <c r="I725">
        <f t="shared" si="169"/>
        <v>969200</v>
      </c>
    </row>
    <row r="726" spans="1:9" ht="15.6" x14ac:dyDescent="0.3">
      <c r="A726" s="27">
        <v>25</v>
      </c>
      <c r="B726" s="27">
        <f t="shared" si="170"/>
        <v>21</v>
      </c>
      <c r="C726" s="27">
        <f t="shared" si="171"/>
        <v>66.25</v>
      </c>
      <c r="D726" s="27">
        <f t="shared" si="172"/>
        <v>307419</v>
      </c>
      <c r="E726" s="27">
        <f t="shared" si="173"/>
        <v>242408.75</v>
      </c>
      <c r="F726" s="27">
        <f t="shared" si="174"/>
        <v>549827.75</v>
      </c>
      <c r="G726" s="27" t="s">
        <v>84</v>
      </c>
      <c r="H726" s="34">
        <f t="shared" si="168"/>
        <v>45.384048699958726</v>
      </c>
      <c r="I726">
        <f t="shared" si="169"/>
        <v>1211500</v>
      </c>
    </row>
    <row r="727" spans="1:9" ht="15.6" x14ac:dyDescent="0.3">
      <c r="A727" s="27">
        <v>30</v>
      </c>
      <c r="B727" s="27">
        <f t="shared" si="170"/>
        <v>25.2</v>
      </c>
      <c r="C727" s="27">
        <f t="shared" si="171"/>
        <v>79.5</v>
      </c>
      <c r="D727" s="27">
        <f t="shared" si="172"/>
        <v>368902.8</v>
      </c>
      <c r="E727" s="27">
        <f t="shared" si="173"/>
        <v>290890.5</v>
      </c>
      <c r="F727" s="27">
        <f t="shared" si="174"/>
        <v>659793.30000000005</v>
      </c>
      <c r="G727" s="27" t="s">
        <v>84</v>
      </c>
      <c r="H727" s="34">
        <f t="shared" si="168"/>
        <v>45.384048699958733</v>
      </c>
      <c r="I727">
        <f t="shared" si="169"/>
        <v>1453800</v>
      </c>
    </row>
    <row r="728" spans="1:9" ht="15.6" x14ac:dyDescent="0.3">
      <c r="A728" s="27">
        <v>35</v>
      </c>
      <c r="B728" s="27">
        <f t="shared" si="170"/>
        <v>29.4</v>
      </c>
      <c r="C728" s="27">
        <f t="shared" si="171"/>
        <v>92.75</v>
      </c>
      <c r="D728" s="27">
        <f t="shared" si="172"/>
        <v>430386.6</v>
      </c>
      <c r="E728" s="27">
        <f t="shared" si="173"/>
        <v>339372.25</v>
      </c>
      <c r="F728" s="27">
        <f t="shared" si="174"/>
        <v>769758.85</v>
      </c>
      <c r="G728" s="27" t="s">
        <v>84</v>
      </c>
      <c r="H728" s="34">
        <f t="shared" si="168"/>
        <v>45.384048699958726</v>
      </c>
      <c r="I728">
        <f t="shared" si="169"/>
        <v>1696100</v>
      </c>
    </row>
    <row r="729" spans="1:9" ht="15.6" x14ac:dyDescent="0.3">
      <c r="A729" s="27">
        <v>40</v>
      </c>
      <c r="B729" s="27">
        <f t="shared" si="170"/>
        <v>33.6</v>
      </c>
      <c r="C729" s="27">
        <f t="shared" si="171"/>
        <v>106</v>
      </c>
      <c r="D729" s="27">
        <f t="shared" si="172"/>
        <v>491870.4</v>
      </c>
      <c r="E729" s="27">
        <f t="shared" si="173"/>
        <v>387854</v>
      </c>
      <c r="F729" s="27">
        <f t="shared" si="174"/>
        <v>879724.4</v>
      </c>
      <c r="G729" s="27" t="s">
        <v>84</v>
      </c>
      <c r="H729" s="34">
        <f t="shared" si="168"/>
        <v>45.384048699958726</v>
      </c>
      <c r="I729">
        <f t="shared" si="169"/>
        <v>1938400</v>
      </c>
    </row>
    <row r="730" spans="1:9" ht="15.6" x14ac:dyDescent="0.3">
      <c r="A730" s="27">
        <v>45</v>
      </c>
      <c r="B730" s="27">
        <f t="shared" si="170"/>
        <v>37.799999999999997</v>
      </c>
      <c r="C730" s="27">
        <f t="shared" si="171"/>
        <v>119.25</v>
      </c>
      <c r="D730" s="27">
        <f t="shared" si="172"/>
        <v>553354.19999999995</v>
      </c>
      <c r="E730" s="27">
        <f t="shared" si="173"/>
        <v>436335.75</v>
      </c>
      <c r="F730" s="27">
        <f t="shared" si="174"/>
        <v>989689.95</v>
      </c>
      <c r="G730" s="27" t="s">
        <v>84</v>
      </c>
      <c r="H730" s="34">
        <f t="shared" si="168"/>
        <v>45.384048699958726</v>
      </c>
      <c r="I730">
        <f t="shared" si="169"/>
        <v>2180700</v>
      </c>
    </row>
    <row r="731" spans="1:9" ht="15.6" x14ac:dyDescent="0.3">
      <c r="A731" s="27">
        <v>50</v>
      </c>
      <c r="B731" s="27">
        <f t="shared" si="170"/>
        <v>42</v>
      </c>
      <c r="C731" s="27">
        <f t="shared" si="171"/>
        <v>132.5</v>
      </c>
      <c r="D731" s="27">
        <f t="shared" si="172"/>
        <v>614838</v>
      </c>
      <c r="E731" s="27">
        <f t="shared" si="173"/>
        <v>484817.5</v>
      </c>
      <c r="F731" s="27">
        <f t="shared" si="174"/>
        <v>1099655.5</v>
      </c>
      <c r="G731" s="27" t="s">
        <v>84</v>
      </c>
      <c r="H731" s="34">
        <f t="shared" si="168"/>
        <v>45.384048699958726</v>
      </c>
      <c r="I731">
        <f t="shared" si="169"/>
        <v>2423000</v>
      </c>
    </row>
    <row r="732" spans="1:9" ht="15.6" x14ac:dyDescent="0.3">
      <c r="A732" s="27">
        <v>55</v>
      </c>
      <c r="B732" s="27">
        <f t="shared" si="170"/>
        <v>46.199999999999996</v>
      </c>
      <c r="C732" s="27">
        <f t="shared" si="171"/>
        <v>145.75</v>
      </c>
      <c r="D732" s="27">
        <f t="shared" si="172"/>
        <v>676321.79999999993</v>
      </c>
      <c r="E732" s="27">
        <f t="shared" si="173"/>
        <v>533299.25</v>
      </c>
      <c r="F732" s="27">
        <f t="shared" si="174"/>
        <v>1209621.0499999998</v>
      </c>
      <c r="G732" s="27" t="s">
        <v>84</v>
      </c>
      <c r="H732" s="34">
        <f t="shared" si="168"/>
        <v>45.384048699958726</v>
      </c>
      <c r="I732">
        <f t="shared" si="169"/>
        <v>2665300</v>
      </c>
    </row>
    <row r="733" spans="1:9" ht="15.6" x14ac:dyDescent="0.3">
      <c r="A733" s="27">
        <v>60</v>
      </c>
      <c r="B733" s="27">
        <f t="shared" si="170"/>
        <v>50.4</v>
      </c>
      <c r="C733" s="27">
        <f t="shared" si="171"/>
        <v>159</v>
      </c>
      <c r="D733" s="27">
        <f t="shared" si="172"/>
        <v>737805.6</v>
      </c>
      <c r="E733" s="27">
        <f t="shared" si="173"/>
        <v>581781</v>
      </c>
      <c r="F733" s="27">
        <f t="shared" si="174"/>
        <v>1319586.6000000001</v>
      </c>
      <c r="G733" s="27" t="s">
        <v>84</v>
      </c>
      <c r="H733" s="34">
        <f t="shared" si="168"/>
        <v>45.384048699958733</v>
      </c>
      <c r="I733">
        <f t="shared" si="169"/>
        <v>2907600</v>
      </c>
    </row>
    <row r="734" spans="1:9" ht="15.6" x14ac:dyDescent="0.3">
      <c r="A734" s="27">
        <v>65</v>
      </c>
      <c r="B734" s="27">
        <f t="shared" si="170"/>
        <v>54.6</v>
      </c>
      <c r="C734" s="27">
        <f t="shared" si="171"/>
        <v>172.25</v>
      </c>
      <c r="D734" s="27">
        <f t="shared" si="172"/>
        <v>799289.4</v>
      </c>
      <c r="E734" s="27">
        <f t="shared" si="173"/>
        <v>630262.75</v>
      </c>
      <c r="F734" s="27">
        <f t="shared" si="174"/>
        <v>1429552.15</v>
      </c>
      <c r="G734" s="27" t="s">
        <v>84</v>
      </c>
      <c r="H734" s="34">
        <f t="shared" si="168"/>
        <v>45.384048699958726</v>
      </c>
      <c r="I734">
        <f t="shared" si="169"/>
        <v>3149900</v>
      </c>
    </row>
    <row r="735" spans="1:9" ht="15.6" x14ac:dyDescent="0.3">
      <c r="A735" s="27">
        <v>70</v>
      </c>
      <c r="B735" s="27">
        <f t="shared" si="170"/>
        <v>58.8</v>
      </c>
      <c r="C735" s="27">
        <f t="shared" si="171"/>
        <v>185.5</v>
      </c>
      <c r="D735" s="27">
        <f t="shared" si="172"/>
        <v>860773.2</v>
      </c>
      <c r="E735" s="27">
        <f t="shared" si="173"/>
        <v>678744.5</v>
      </c>
      <c r="F735" s="27">
        <f t="shared" si="174"/>
        <v>1539517.7</v>
      </c>
      <c r="G735" s="27" t="s">
        <v>84</v>
      </c>
      <c r="H735" s="34">
        <f t="shared" si="168"/>
        <v>45.384048699958726</v>
      </c>
      <c r="I735">
        <f t="shared" si="169"/>
        <v>3392200</v>
      </c>
    </row>
    <row r="736" spans="1:9" ht="15.6" x14ac:dyDescent="0.3">
      <c r="A736" s="27">
        <v>75</v>
      </c>
      <c r="B736" s="27">
        <f t="shared" si="170"/>
        <v>63</v>
      </c>
      <c r="C736" s="27">
        <f t="shared" si="171"/>
        <v>198.75</v>
      </c>
      <c r="D736" s="27">
        <f t="shared" si="172"/>
        <v>922257</v>
      </c>
      <c r="E736" s="27">
        <f t="shared" si="173"/>
        <v>727226.25</v>
      </c>
      <c r="F736" s="27">
        <f t="shared" si="174"/>
        <v>1649483.25</v>
      </c>
      <c r="G736" s="27" t="s">
        <v>84</v>
      </c>
      <c r="H736" s="34">
        <f t="shared" si="168"/>
        <v>45.384048699958726</v>
      </c>
      <c r="I736">
        <f t="shared" si="169"/>
        <v>3634500</v>
      </c>
    </row>
    <row r="737" spans="1:9" ht="15.6" x14ac:dyDescent="0.3">
      <c r="A737" s="27">
        <v>80</v>
      </c>
      <c r="B737" s="27">
        <f t="shared" si="170"/>
        <v>67.2</v>
      </c>
      <c r="C737" s="27">
        <f t="shared" si="171"/>
        <v>212</v>
      </c>
      <c r="D737" s="27">
        <f t="shared" si="172"/>
        <v>983740.8</v>
      </c>
      <c r="E737" s="27">
        <f t="shared" si="173"/>
        <v>775708</v>
      </c>
      <c r="F737" s="27">
        <f t="shared" si="174"/>
        <v>1759448.8</v>
      </c>
      <c r="G737" s="27" t="s">
        <v>84</v>
      </c>
      <c r="H737" s="34">
        <f t="shared" si="168"/>
        <v>45.384048699958726</v>
      </c>
      <c r="I737">
        <f t="shared" si="169"/>
        <v>3876800</v>
      </c>
    </row>
    <row r="738" spans="1:9" ht="15.6" x14ac:dyDescent="0.3">
      <c r="A738" s="27">
        <v>85</v>
      </c>
      <c r="B738" s="27">
        <f t="shared" si="170"/>
        <v>71.399999999999991</v>
      </c>
      <c r="C738" s="27">
        <f t="shared" si="171"/>
        <v>225.25</v>
      </c>
      <c r="D738" s="27">
        <f t="shared" si="172"/>
        <v>1045224.5999999999</v>
      </c>
      <c r="E738" s="27">
        <f t="shared" si="173"/>
        <v>824189.75</v>
      </c>
      <c r="F738" s="27">
        <f t="shared" si="174"/>
        <v>1869414.3499999999</v>
      </c>
      <c r="G738" s="27" t="s">
        <v>84</v>
      </c>
      <c r="H738" s="34">
        <f t="shared" si="168"/>
        <v>45.384048699958726</v>
      </c>
      <c r="I738">
        <f t="shared" si="169"/>
        <v>4119100</v>
      </c>
    </row>
    <row r="739" spans="1:9" ht="15.6" x14ac:dyDescent="0.3">
      <c r="A739" s="27">
        <v>90</v>
      </c>
      <c r="B739" s="27">
        <f t="shared" si="170"/>
        <v>75.599999999999994</v>
      </c>
      <c r="C739" s="27">
        <f t="shared" si="171"/>
        <v>238.5</v>
      </c>
      <c r="D739" s="27">
        <f t="shared" si="172"/>
        <v>1106708.3999999999</v>
      </c>
      <c r="E739" s="27">
        <f t="shared" si="173"/>
        <v>872671.5</v>
      </c>
      <c r="F739" s="27">
        <f t="shared" si="174"/>
        <v>1979379.9</v>
      </c>
      <c r="G739" s="27" t="s">
        <v>84</v>
      </c>
      <c r="H739" s="34">
        <f t="shared" si="168"/>
        <v>45.384048699958726</v>
      </c>
      <c r="I739">
        <f t="shared" si="169"/>
        <v>4361400</v>
      </c>
    </row>
    <row r="740" spans="1:9" ht="15.6" x14ac:dyDescent="0.3">
      <c r="A740" s="27">
        <v>95</v>
      </c>
      <c r="B740" s="27">
        <f t="shared" si="170"/>
        <v>79.8</v>
      </c>
      <c r="C740" s="27">
        <f t="shared" si="171"/>
        <v>251.75</v>
      </c>
      <c r="D740" s="27">
        <f t="shared" si="172"/>
        <v>1168192.2</v>
      </c>
      <c r="E740" s="27">
        <f t="shared" si="173"/>
        <v>921153.25</v>
      </c>
      <c r="F740" s="27">
        <f t="shared" si="174"/>
        <v>2089345.45</v>
      </c>
      <c r="G740" s="27" t="s">
        <v>84</v>
      </c>
      <c r="H740" s="34">
        <f t="shared" si="168"/>
        <v>45.384048699958726</v>
      </c>
      <c r="I740">
        <f t="shared" si="169"/>
        <v>4603700</v>
      </c>
    </row>
    <row r="741" spans="1:9" ht="15.6" x14ac:dyDescent="0.3">
      <c r="A741" s="27">
        <v>100</v>
      </c>
      <c r="B741" s="27">
        <f t="shared" si="170"/>
        <v>84</v>
      </c>
      <c r="C741" s="27">
        <f t="shared" si="171"/>
        <v>265</v>
      </c>
      <c r="D741" s="27">
        <f t="shared" si="172"/>
        <v>1229676</v>
      </c>
      <c r="E741" s="27">
        <f t="shared" si="173"/>
        <v>969635</v>
      </c>
      <c r="F741" s="27">
        <f t="shared" si="174"/>
        <v>2199311</v>
      </c>
      <c r="G741" s="27" t="s">
        <v>84</v>
      </c>
      <c r="H741" s="34">
        <f t="shared" si="168"/>
        <v>45.384048699958726</v>
      </c>
      <c r="I741">
        <f t="shared" si="169"/>
        <v>4846000</v>
      </c>
    </row>
    <row r="742" spans="1:9" ht="15.6" x14ac:dyDescent="0.3">
      <c r="A742" s="27">
        <v>105</v>
      </c>
      <c r="B742" s="27">
        <f t="shared" si="170"/>
        <v>88.2</v>
      </c>
      <c r="C742" s="27">
        <f t="shared" si="171"/>
        <v>278.25</v>
      </c>
      <c r="D742" s="27">
        <f t="shared" si="172"/>
        <v>1291159.8</v>
      </c>
      <c r="E742" s="27">
        <f t="shared" si="173"/>
        <v>1018116.75</v>
      </c>
      <c r="F742" s="27">
        <f t="shared" si="174"/>
        <v>2309276.5499999998</v>
      </c>
      <c r="G742" s="27" t="s">
        <v>84</v>
      </c>
      <c r="H742" s="34">
        <f t="shared" si="168"/>
        <v>45.384048699958726</v>
      </c>
      <c r="I742">
        <f t="shared" si="169"/>
        <v>5088300</v>
      </c>
    </row>
    <row r="743" spans="1:9" ht="15.6" x14ac:dyDescent="0.3">
      <c r="A743" s="27">
        <v>110</v>
      </c>
      <c r="B743" s="27">
        <f t="shared" si="170"/>
        <v>92.399999999999991</v>
      </c>
      <c r="C743" s="27">
        <f t="shared" si="171"/>
        <v>291.5</v>
      </c>
      <c r="D743" s="27">
        <f t="shared" si="172"/>
        <v>1352643.5999999999</v>
      </c>
      <c r="E743" s="27">
        <f t="shared" si="173"/>
        <v>1066598.5</v>
      </c>
      <c r="F743" s="27">
        <f t="shared" si="174"/>
        <v>2419242.0999999996</v>
      </c>
      <c r="G743" s="27" t="s">
        <v>84</v>
      </c>
      <c r="H743" s="34">
        <f t="shared" si="168"/>
        <v>45.384048699958726</v>
      </c>
      <c r="I743">
        <f t="shared" si="169"/>
        <v>5330600</v>
      </c>
    </row>
    <row r="744" spans="1:9" ht="15.6" x14ac:dyDescent="0.3">
      <c r="A744" s="27">
        <v>115</v>
      </c>
      <c r="B744" s="27">
        <f t="shared" si="170"/>
        <v>96.6</v>
      </c>
      <c r="C744" s="27">
        <f t="shared" si="171"/>
        <v>304.75</v>
      </c>
      <c r="D744" s="27">
        <f t="shared" si="172"/>
        <v>1414127.4</v>
      </c>
      <c r="E744" s="27">
        <f t="shared" si="173"/>
        <v>1115080.25</v>
      </c>
      <c r="F744" s="27">
        <f t="shared" si="174"/>
        <v>2529207.65</v>
      </c>
      <c r="G744" s="27" t="s">
        <v>84</v>
      </c>
      <c r="H744" s="34">
        <f t="shared" si="168"/>
        <v>45.384048699958726</v>
      </c>
      <c r="I744">
        <f t="shared" si="169"/>
        <v>5572900</v>
      </c>
    </row>
    <row r="745" spans="1:9" ht="15.6" x14ac:dyDescent="0.3">
      <c r="A745" s="27">
        <v>120</v>
      </c>
      <c r="B745" s="27">
        <f t="shared" si="170"/>
        <v>100.8</v>
      </c>
      <c r="C745" s="27">
        <f t="shared" si="171"/>
        <v>318</v>
      </c>
      <c r="D745" s="27">
        <f t="shared" si="172"/>
        <v>1475611.2</v>
      </c>
      <c r="E745" s="27">
        <f t="shared" si="173"/>
        <v>1163562</v>
      </c>
      <c r="F745" s="27">
        <f t="shared" si="174"/>
        <v>2639173.2000000002</v>
      </c>
      <c r="G745" s="27" t="s">
        <v>84</v>
      </c>
      <c r="H745" s="34">
        <f t="shared" si="168"/>
        <v>45.384048699958733</v>
      </c>
      <c r="I745">
        <f t="shared" si="169"/>
        <v>5815200</v>
      </c>
    </row>
    <row r="746" spans="1:9" ht="15.6" x14ac:dyDescent="0.3">
      <c r="A746" s="27">
        <v>5</v>
      </c>
      <c r="B746" s="27">
        <f>(A746*0.81)</f>
        <v>4.0500000000000007</v>
      </c>
      <c r="C746" s="27">
        <f>(A746*2.52)</f>
        <v>12.6</v>
      </c>
      <c r="D746" s="27">
        <f t="shared" si="172"/>
        <v>59287.950000000012</v>
      </c>
      <c r="E746" s="27">
        <f t="shared" si="173"/>
        <v>46103.4</v>
      </c>
      <c r="F746" s="27">
        <f t="shared" si="174"/>
        <v>105391.35</v>
      </c>
      <c r="G746" s="27" t="s">
        <v>85</v>
      </c>
      <c r="H746" s="34">
        <f t="shared" si="168"/>
        <v>43.496223689640942</v>
      </c>
      <c r="I746">
        <f t="shared" si="169"/>
        <v>242300</v>
      </c>
    </row>
    <row r="747" spans="1:9" ht="15.6" x14ac:dyDescent="0.3">
      <c r="A747" s="27">
        <v>10</v>
      </c>
      <c r="B747" s="27">
        <f t="shared" ref="B747:B769" si="175">(A747*0.81)</f>
        <v>8.1000000000000014</v>
      </c>
      <c r="C747" s="27">
        <f t="shared" ref="C747:C769" si="176">(A747*2.52)</f>
        <v>25.2</v>
      </c>
      <c r="D747" s="27">
        <f t="shared" ref="D747:D770" si="177">(B747*14639)</f>
        <v>118575.90000000002</v>
      </c>
      <c r="E747" s="27">
        <f t="shared" ref="E747:E770" si="178">(C747*3659)</f>
        <v>92206.8</v>
      </c>
      <c r="F747" s="27">
        <f t="shared" ref="F747:F770" si="179">(D747+E747)</f>
        <v>210782.7</v>
      </c>
      <c r="G747" s="27" t="s">
        <v>85</v>
      </c>
      <c r="H747" s="34">
        <f t="shared" si="168"/>
        <v>43.496223689640942</v>
      </c>
      <c r="I747">
        <f t="shared" si="169"/>
        <v>484600</v>
      </c>
    </row>
    <row r="748" spans="1:9" ht="15.6" x14ac:dyDescent="0.3">
      <c r="A748" s="27">
        <v>15</v>
      </c>
      <c r="B748" s="27">
        <f t="shared" si="175"/>
        <v>12.15</v>
      </c>
      <c r="C748" s="27">
        <f t="shared" si="176"/>
        <v>37.799999999999997</v>
      </c>
      <c r="D748" s="27">
        <f t="shared" si="177"/>
        <v>177863.85</v>
      </c>
      <c r="E748" s="27">
        <f t="shared" si="178"/>
        <v>138310.19999999998</v>
      </c>
      <c r="F748" s="27">
        <f t="shared" si="179"/>
        <v>316174.05</v>
      </c>
      <c r="G748" s="27" t="s">
        <v>85</v>
      </c>
      <c r="H748" s="34">
        <f t="shared" si="168"/>
        <v>43.496223689640942</v>
      </c>
      <c r="I748">
        <f t="shared" si="169"/>
        <v>726900</v>
      </c>
    </row>
    <row r="749" spans="1:9" ht="15.6" x14ac:dyDescent="0.3">
      <c r="A749" s="27">
        <v>20</v>
      </c>
      <c r="B749" s="27">
        <f t="shared" si="175"/>
        <v>16.200000000000003</v>
      </c>
      <c r="C749" s="27">
        <f t="shared" si="176"/>
        <v>50.4</v>
      </c>
      <c r="D749" s="27">
        <f t="shared" si="177"/>
        <v>237151.80000000005</v>
      </c>
      <c r="E749" s="27">
        <f t="shared" si="178"/>
        <v>184413.6</v>
      </c>
      <c r="F749" s="27">
        <f t="shared" si="179"/>
        <v>421565.4</v>
      </c>
      <c r="G749" s="27" t="s">
        <v>85</v>
      </c>
      <c r="H749" s="34">
        <f t="shared" si="168"/>
        <v>43.496223689640942</v>
      </c>
      <c r="I749">
        <f t="shared" si="169"/>
        <v>969200</v>
      </c>
    </row>
    <row r="750" spans="1:9" ht="15.6" x14ac:dyDescent="0.3">
      <c r="A750" s="27">
        <v>25</v>
      </c>
      <c r="B750" s="27">
        <f t="shared" si="175"/>
        <v>20.25</v>
      </c>
      <c r="C750" s="27">
        <f t="shared" si="176"/>
        <v>63</v>
      </c>
      <c r="D750" s="27">
        <f t="shared" si="177"/>
        <v>296439.75</v>
      </c>
      <c r="E750" s="27">
        <f t="shared" si="178"/>
        <v>230517</v>
      </c>
      <c r="F750" s="27">
        <f t="shared" si="179"/>
        <v>526956.75</v>
      </c>
      <c r="G750" s="27" t="s">
        <v>85</v>
      </c>
      <c r="H750" s="34">
        <f t="shared" si="168"/>
        <v>43.496223689640942</v>
      </c>
      <c r="I750">
        <f t="shared" si="169"/>
        <v>1211500</v>
      </c>
    </row>
    <row r="751" spans="1:9" ht="15.6" x14ac:dyDescent="0.3">
      <c r="A751" s="27">
        <v>30</v>
      </c>
      <c r="B751" s="27">
        <f t="shared" si="175"/>
        <v>24.3</v>
      </c>
      <c r="C751" s="27">
        <f t="shared" si="176"/>
        <v>75.599999999999994</v>
      </c>
      <c r="D751" s="27">
        <f t="shared" si="177"/>
        <v>355727.7</v>
      </c>
      <c r="E751" s="27">
        <f t="shared" si="178"/>
        <v>276620.39999999997</v>
      </c>
      <c r="F751" s="27">
        <f t="shared" si="179"/>
        <v>632348.1</v>
      </c>
      <c r="G751" s="27" t="s">
        <v>85</v>
      </c>
      <c r="H751" s="34">
        <f t="shared" si="168"/>
        <v>43.496223689640942</v>
      </c>
      <c r="I751">
        <f t="shared" si="169"/>
        <v>1453800</v>
      </c>
    </row>
    <row r="752" spans="1:9" ht="15.6" x14ac:dyDescent="0.3">
      <c r="A752" s="27">
        <v>35</v>
      </c>
      <c r="B752" s="27">
        <f t="shared" si="175"/>
        <v>28.35</v>
      </c>
      <c r="C752" s="27">
        <f t="shared" si="176"/>
        <v>88.2</v>
      </c>
      <c r="D752" s="27">
        <f t="shared" si="177"/>
        <v>415015.65</v>
      </c>
      <c r="E752" s="27">
        <f t="shared" si="178"/>
        <v>322723.8</v>
      </c>
      <c r="F752" s="27">
        <f t="shared" si="179"/>
        <v>737739.45</v>
      </c>
      <c r="G752" s="27" t="s">
        <v>85</v>
      </c>
      <c r="H752" s="34">
        <f t="shared" si="168"/>
        <v>43.496223689640942</v>
      </c>
      <c r="I752">
        <f t="shared" si="169"/>
        <v>1696100</v>
      </c>
    </row>
    <row r="753" spans="1:9" ht="15.6" x14ac:dyDescent="0.3">
      <c r="A753" s="27">
        <v>40</v>
      </c>
      <c r="B753" s="27">
        <f t="shared" si="175"/>
        <v>32.400000000000006</v>
      </c>
      <c r="C753" s="27">
        <f t="shared" si="176"/>
        <v>100.8</v>
      </c>
      <c r="D753" s="27">
        <f t="shared" si="177"/>
        <v>474303.60000000009</v>
      </c>
      <c r="E753" s="27">
        <f t="shared" si="178"/>
        <v>368827.2</v>
      </c>
      <c r="F753" s="27">
        <f t="shared" si="179"/>
        <v>843130.8</v>
      </c>
      <c r="G753" s="27" t="s">
        <v>85</v>
      </c>
      <c r="H753" s="34">
        <f t="shared" si="168"/>
        <v>43.496223689640942</v>
      </c>
      <c r="I753">
        <f t="shared" si="169"/>
        <v>1938400</v>
      </c>
    </row>
    <row r="754" spans="1:9" ht="15.6" x14ac:dyDescent="0.3">
      <c r="A754" s="27">
        <v>45</v>
      </c>
      <c r="B754" s="27">
        <f t="shared" si="175"/>
        <v>36.450000000000003</v>
      </c>
      <c r="C754" s="27">
        <f t="shared" si="176"/>
        <v>113.4</v>
      </c>
      <c r="D754" s="27">
        <f t="shared" si="177"/>
        <v>533591.55000000005</v>
      </c>
      <c r="E754" s="27">
        <f t="shared" si="178"/>
        <v>414930.60000000003</v>
      </c>
      <c r="F754" s="27">
        <f t="shared" si="179"/>
        <v>948522.15000000014</v>
      </c>
      <c r="G754" s="27" t="s">
        <v>85</v>
      </c>
      <c r="H754" s="34">
        <f t="shared" si="168"/>
        <v>43.496223689640942</v>
      </c>
      <c r="I754">
        <f t="shared" si="169"/>
        <v>2180700</v>
      </c>
    </row>
    <row r="755" spans="1:9" ht="15.6" x14ac:dyDescent="0.3">
      <c r="A755" s="27">
        <v>50</v>
      </c>
      <c r="B755" s="27">
        <f t="shared" si="175"/>
        <v>40.5</v>
      </c>
      <c r="C755" s="27">
        <f t="shared" si="176"/>
        <v>126</v>
      </c>
      <c r="D755" s="27">
        <f t="shared" si="177"/>
        <v>592879.5</v>
      </c>
      <c r="E755" s="27">
        <f t="shared" si="178"/>
        <v>461034</v>
      </c>
      <c r="F755" s="27">
        <f t="shared" si="179"/>
        <v>1053913.5</v>
      </c>
      <c r="G755" s="27" t="s">
        <v>85</v>
      </c>
      <c r="H755" s="34">
        <f t="shared" si="168"/>
        <v>43.496223689640942</v>
      </c>
      <c r="I755">
        <f t="shared" si="169"/>
        <v>2423000</v>
      </c>
    </row>
    <row r="756" spans="1:9" ht="15.6" x14ac:dyDescent="0.3">
      <c r="A756" s="27">
        <v>55</v>
      </c>
      <c r="B756" s="27">
        <f t="shared" si="175"/>
        <v>44.550000000000004</v>
      </c>
      <c r="C756" s="27">
        <f t="shared" si="176"/>
        <v>138.6</v>
      </c>
      <c r="D756" s="27">
        <f t="shared" si="177"/>
        <v>652167.45000000007</v>
      </c>
      <c r="E756" s="27">
        <f t="shared" si="178"/>
        <v>507137.39999999997</v>
      </c>
      <c r="F756" s="27">
        <f t="shared" si="179"/>
        <v>1159304.8500000001</v>
      </c>
      <c r="G756" s="27" t="s">
        <v>85</v>
      </c>
      <c r="H756" s="34">
        <f t="shared" si="168"/>
        <v>43.496223689640942</v>
      </c>
      <c r="I756">
        <f t="shared" si="169"/>
        <v>2665300</v>
      </c>
    </row>
    <row r="757" spans="1:9" ht="15.6" x14ac:dyDescent="0.3">
      <c r="A757" s="27">
        <v>60</v>
      </c>
      <c r="B757" s="27">
        <f t="shared" si="175"/>
        <v>48.6</v>
      </c>
      <c r="C757" s="27">
        <f t="shared" si="176"/>
        <v>151.19999999999999</v>
      </c>
      <c r="D757" s="27">
        <f t="shared" si="177"/>
        <v>711455.4</v>
      </c>
      <c r="E757" s="27">
        <f t="shared" si="178"/>
        <v>553240.79999999993</v>
      </c>
      <c r="F757" s="27">
        <f t="shared" si="179"/>
        <v>1264696.2</v>
      </c>
      <c r="G757" s="27" t="s">
        <v>85</v>
      </c>
      <c r="H757" s="34">
        <f t="shared" si="168"/>
        <v>43.496223689640942</v>
      </c>
      <c r="I757">
        <f t="shared" si="169"/>
        <v>2907600</v>
      </c>
    </row>
    <row r="758" spans="1:9" ht="15.6" x14ac:dyDescent="0.3">
      <c r="A758" s="27">
        <v>65</v>
      </c>
      <c r="B758" s="27">
        <f t="shared" si="175"/>
        <v>52.650000000000006</v>
      </c>
      <c r="C758" s="27">
        <f t="shared" si="176"/>
        <v>163.80000000000001</v>
      </c>
      <c r="D758" s="27">
        <f t="shared" si="177"/>
        <v>770743.35000000009</v>
      </c>
      <c r="E758" s="27">
        <f t="shared" si="178"/>
        <v>599344.20000000007</v>
      </c>
      <c r="F758" s="27">
        <f t="shared" si="179"/>
        <v>1370087.5500000003</v>
      </c>
      <c r="G758" s="27" t="s">
        <v>85</v>
      </c>
      <c r="H758" s="34">
        <f t="shared" si="168"/>
        <v>43.496223689640949</v>
      </c>
      <c r="I758">
        <f t="shared" si="169"/>
        <v>3149900</v>
      </c>
    </row>
    <row r="759" spans="1:9" ht="15.6" x14ac:dyDescent="0.3">
      <c r="A759" s="27">
        <v>70</v>
      </c>
      <c r="B759" s="27">
        <f t="shared" si="175"/>
        <v>56.7</v>
      </c>
      <c r="C759" s="27">
        <f t="shared" si="176"/>
        <v>176.4</v>
      </c>
      <c r="D759" s="27">
        <f t="shared" si="177"/>
        <v>830031.3</v>
      </c>
      <c r="E759" s="27">
        <f t="shared" si="178"/>
        <v>645447.6</v>
      </c>
      <c r="F759" s="27">
        <f t="shared" si="179"/>
        <v>1475478.9</v>
      </c>
      <c r="G759" s="27" t="s">
        <v>85</v>
      </c>
      <c r="H759" s="34">
        <f t="shared" si="168"/>
        <v>43.496223689640942</v>
      </c>
      <c r="I759">
        <f t="shared" si="169"/>
        <v>3392200</v>
      </c>
    </row>
    <row r="760" spans="1:9" ht="15.6" x14ac:dyDescent="0.3">
      <c r="A760" s="27">
        <v>75</v>
      </c>
      <c r="B760" s="27">
        <f t="shared" si="175"/>
        <v>60.750000000000007</v>
      </c>
      <c r="C760" s="27">
        <f t="shared" si="176"/>
        <v>189</v>
      </c>
      <c r="D760" s="27">
        <f t="shared" si="177"/>
        <v>889319.25000000012</v>
      </c>
      <c r="E760" s="27">
        <f t="shared" si="178"/>
        <v>691551</v>
      </c>
      <c r="F760" s="27">
        <f t="shared" si="179"/>
        <v>1580870.25</v>
      </c>
      <c r="G760" s="27" t="s">
        <v>85</v>
      </c>
      <c r="H760" s="34">
        <f t="shared" si="168"/>
        <v>43.496223689640942</v>
      </c>
      <c r="I760">
        <f t="shared" si="169"/>
        <v>3634500</v>
      </c>
    </row>
    <row r="761" spans="1:9" ht="15.6" x14ac:dyDescent="0.3">
      <c r="A761" s="27">
        <v>80</v>
      </c>
      <c r="B761" s="27">
        <f t="shared" si="175"/>
        <v>64.800000000000011</v>
      </c>
      <c r="C761" s="27">
        <f t="shared" si="176"/>
        <v>201.6</v>
      </c>
      <c r="D761" s="27">
        <f t="shared" si="177"/>
        <v>948607.20000000019</v>
      </c>
      <c r="E761" s="27">
        <f t="shared" si="178"/>
        <v>737654.4</v>
      </c>
      <c r="F761" s="27">
        <f t="shared" si="179"/>
        <v>1686261.6</v>
      </c>
      <c r="G761" s="27" t="s">
        <v>85</v>
      </c>
      <c r="H761" s="34">
        <f t="shared" si="168"/>
        <v>43.496223689640942</v>
      </c>
      <c r="I761">
        <f t="shared" si="169"/>
        <v>3876800</v>
      </c>
    </row>
    <row r="762" spans="1:9" ht="15.6" x14ac:dyDescent="0.3">
      <c r="A762" s="27">
        <v>85</v>
      </c>
      <c r="B762" s="27">
        <f t="shared" si="175"/>
        <v>68.850000000000009</v>
      </c>
      <c r="C762" s="27">
        <f t="shared" si="176"/>
        <v>214.2</v>
      </c>
      <c r="D762" s="27">
        <f t="shared" si="177"/>
        <v>1007895.1500000001</v>
      </c>
      <c r="E762" s="27">
        <f t="shared" si="178"/>
        <v>783757.79999999993</v>
      </c>
      <c r="F762" s="27">
        <f t="shared" si="179"/>
        <v>1791652.9500000002</v>
      </c>
      <c r="G762" s="27" t="s">
        <v>85</v>
      </c>
      <c r="H762" s="34">
        <f t="shared" si="168"/>
        <v>43.496223689640942</v>
      </c>
      <c r="I762">
        <f t="shared" si="169"/>
        <v>4119100</v>
      </c>
    </row>
    <row r="763" spans="1:9" ht="15.6" x14ac:dyDescent="0.3">
      <c r="A763" s="27">
        <v>90</v>
      </c>
      <c r="B763" s="27">
        <f t="shared" si="175"/>
        <v>72.900000000000006</v>
      </c>
      <c r="C763" s="27">
        <f t="shared" si="176"/>
        <v>226.8</v>
      </c>
      <c r="D763" s="27">
        <f t="shared" si="177"/>
        <v>1067183.1000000001</v>
      </c>
      <c r="E763" s="27">
        <f t="shared" si="178"/>
        <v>829861.20000000007</v>
      </c>
      <c r="F763" s="27">
        <f t="shared" si="179"/>
        <v>1897044.3000000003</v>
      </c>
      <c r="G763" s="27" t="s">
        <v>85</v>
      </c>
      <c r="H763" s="34">
        <f t="shared" si="168"/>
        <v>43.496223689640942</v>
      </c>
      <c r="I763">
        <f t="shared" si="169"/>
        <v>4361400</v>
      </c>
    </row>
    <row r="764" spans="1:9" ht="15.6" x14ac:dyDescent="0.3">
      <c r="A764" s="27">
        <v>95</v>
      </c>
      <c r="B764" s="27">
        <f t="shared" si="175"/>
        <v>76.95</v>
      </c>
      <c r="C764" s="27">
        <f t="shared" si="176"/>
        <v>239.4</v>
      </c>
      <c r="D764" s="27">
        <f t="shared" si="177"/>
        <v>1126471.05</v>
      </c>
      <c r="E764" s="27">
        <f t="shared" si="178"/>
        <v>875964.6</v>
      </c>
      <c r="F764" s="27">
        <f t="shared" si="179"/>
        <v>2002435.65</v>
      </c>
      <c r="G764" s="27" t="s">
        <v>85</v>
      </c>
      <c r="H764" s="34">
        <f t="shared" si="168"/>
        <v>43.496223689640942</v>
      </c>
      <c r="I764">
        <f t="shared" si="169"/>
        <v>4603700</v>
      </c>
    </row>
    <row r="765" spans="1:9" ht="15.6" x14ac:dyDescent="0.3">
      <c r="A765" s="27">
        <v>100</v>
      </c>
      <c r="B765" s="27">
        <f t="shared" si="175"/>
        <v>81</v>
      </c>
      <c r="C765" s="27">
        <f t="shared" si="176"/>
        <v>252</v>
      </c>
      <c r="D765" s="27">
        <f t="shared" si="177"/>
        <v>1185759</v>
      </c>
      <c r="E765" s="27">
        <f t="shared" si="178"/>
        <v>922068</v>
      </c>
      <c r="F765" s="27">
        <f t="shared" si="179"/>
        <v>2107827</v>
      </c>
      <c r="G765" s="27" t="s">
        <v>85</v>
      </c>
      <c r="H765" s="34">
        <f t="shared" si="168"/>
        <v>43.496223689640942</v>
      </c>
      <c r="I765">
        <f t="shared" si="169"/>
        <v>4846000</v>
      </c>
    </row>
    <row r="766" spans="1:9" ht="15.6" x14ac:dyDescent="0.3">
      <c r="A766" s="27">
        <v>105</v>
      </c>
      <c r="B766" s="27">
        <f t="shared" si="175"/>
        <v>85.050000000000011</v>
      </c>
      <c r="C766" s="27">
        <f t="shared" si="176"/>
        <v>264.60000000000002</v>
      </c>
      <c r="D766" s="27">
        <f t="shared" si="177"/>
        <v>1245046.9500000002</v>
      </c>
      <c r="E766" s="27">
        <f t="shared" si="178"/>
        <v>968171.40000000014</v>
      </c>
      <c r="F766" s="27">
        <f t="shared" si="179"/>
        <v>2213218.3500000006</v>
      </c>
      <c r="G766" s="27" t="s">
        <v>85</v>
      </c>
      <c r="H766" s="34">
        <f t="shared" si="168"/>
        <v>43.496223689640949</v>
      </c>
      <c r="I766">
        <f t="shared" si="169"/>
        <v>5088300</v>
      </c>
    </row>
    <row r="767" spans="1:9" ht="15.6" x14ac:dyDescent="0.3">
      <c r="A767" s="27">
        <v>110</v>
      </c>
      <c r="B767" s="27">
        <f t="shared" si="175"/>
        <v>89.100000000000009</v>
      </c>
      <c r="C767" s="27">
        <f t="shared" si="176"/>
        <v>277.2</v>
      </c>
      <c r="D767" s="27">
        <f t="shared" si="177"/>
        <v>1304334.9000000001</v>
      </c>
      <c r="E767" s="27">
        <f t="shared" si="178"/>
        <v>1014274.7999999999</v>
      </c>
      <c r="F767" s="27">
        <f t="shared" si="179"/>
        <v>2318609.7000000002</v>
      </c>
      <c r="G767" s="27" t="s">
        <v>85</v>
      </c>
      <c r="H767" s="34">
        <f t="shared" si="168"/>
        <v>43.496223689640942</v>
      </c>
      <c r="I767">
        <f t="shared" si="169"/>
        <v>5330600</v>
      </c>
    </row>
    <row r="768" spans="1:9" ht="15.6" x14ac:dyDescent="0.3">
      <c r="A768" s="27">
        <v>115</v>
      </c>
      <c r="B768" s="27">
        <f t="shared" si="175"/>
        <v>93.15</v>
      </c>
      <c r="C768" s="27">
        <f t="shared" si="176"/>
        <v>289.8</v>
      </c>
      <c r="D768" s="27">
        <f t="shared" si="177"/>
        <v>1363622.85</v>
      </c>
      <c r="E768" s="27">
        <f t="shared" si="178"/>
        <v>1060378.2</v>
      </c>
      <c r="F768" s="27">
        <f t="shared" si="179"/>
        <v>2424001.0499999998</v>
      </c>
      <c r="G768" s="27" t="s">
        <v>85</v>
      </c>
      <c r="H768" s="34">
        <f t="shared" si="168"/>
        <v>43.496223689640942</v>
      </c>
      <c r="I768">
        <f t="shared" si="169"/>
        <v>5572900</v>
      </c>
    </row>
    <row r="769" spans="1:9" ht="15.6" x14ac:dyDescent="0.3">
      <c r="A769" s="27">
        <v>120</v>
      </c>
      <c r="B769" s="27">
        <f t="shared" si="175"/>
        <v>97.2</v>
      </c>
      <c r="C769" s="27">
        <f t="shared" si="176"/>
        <v>302.39999999999998</v>
      </c>
      <c r="D769" s="27">
        <f t="shared" si="177"/>
        <v>1422910.8</v>
      </c>
      <c r="E769" s="27">
        <f t="shared" si="178"/>
        <v>1106481.5999999999</v>
      </c>
      <c r="F769" s="27">
        <f t="shared" si="179"/>
        <v>2529392.4</v>
      </c>
      <c r="G769" s="27" t="s">
        <v>85</v>
      </c>
      <c r="H769" s="34">
        <f t="shared" si="168"/>
        <v>43.496223689640942</v>
      </c>
      <c r="I769">
        <f t="shared" si="169"/>
        <v>5815200</v>
      </c>
    </row>
    <row r="770" spans="1:9" ht="15.6" x14ac:dyDescent="0.3">
      <c r="A770" s="27">
        <v>5</v>
      </c>
      <c r="B770" s="27">
        <f>(A770*0.82)</f>
        <v>4.0999999999999996</v>
      </c>
      <c r="C770" s="27">
        <f>(A770*2.16)</f>
        <v>10.8</v>
      </c>
      <c r="D770" s="27">
        <f t="shared" si="177"/>
        <v>60019.899999999994</v>
      </c>
      <c r="E770" s="27">
        <f t="shared" si="178"/>
        <v>39517.200000000004</v>
      </c>
      <c r="F770" s="27">
        <f t="shared" si="179"/>
        <v>99537.1</v>
      </c>
      <c r="G770" s="27" t="s">
        <v>86</v>
      </c>
      <c r="H770" s="34">
        <f t="shared" si="168"/>
        <v>41.08010730499381</v>
      </c>
      <c r="I770">
        <f t="shared" si="169"/>
        <v>242300</v>
      </c>
    </row>
    <row r="771" spans="1:9" ht="15.6" x14ac:dyDescent="0.3">
      <c r="A771" s="27">
        <v>10</v>
      </c>
      <c r="B771" s="27">
        <f t="shared" ref="B771:B793" si="180">(A771*0.82)</f>
        <v>8.1999999999999993</v>
      </c>
      <c r="C771" s="27">
        <f t="shared" ref="C771:C793" si="181">(A771*2.16)</f>
        <v>21.6</v>
      </c>
      <c r="D771" s="27">
        <f t="shared" ref="D771:D794" si="182">(B771*14639)</f>
        <v>120039.79999999999</v>
      </c>
      <c r="E771" s="27">
        <f t="shared" ref="E771:E794" si="183">(C771*3659)</f>
        <v>79034.400000000009</v>
      </c>
      <c r="F771" s="27">
        <f t="shared" ref="F771:F794" si="184">(D771+E771)</f>
        <v>199074.2</v>
      </c>
      <c r="G771" s="27" t="s">
        <v>86</v>
      </c>
      <c r="H771" s="34">
        <f t="shared" ref="H771:H834" si="185">(F771/I771)*100</f>
        <v>41.08010730499381</v>
      </c>
      <c r="I771">
        <f t="shared" ref="I771:I834" si="186">(48460*A771)</f>
        <v>484600</v>
      </c>
    </row>
    <row r="772" spans="1:9" ht="15.6" x14ac:dyDescent="0.3">
      <c r="A772" s="27">
        <v>15</v>
      </c>
      <c r="B772" s="27">
        <f t="shared" si="180"/>
        <v>12.299999999999999</v>
      </c>
      <c r="C772" s="27">
        <f t="shared" si="181"/>
        <v>32.400000000000006</v>
      </c>
      <c r="D772" s="27">
        <f t="shared" si="182"/>
        <v>180059.69999999998</v>
      </c>
      <c r="E772" s="27">
        <f t="shared" si="183"/>
        <v>118551.60000000002</v>
      </c>
      <c r="F772" s="27">
        <f t="shared" si="184"/>
        <v>298611.3</v>
      </c>
      <c r="G772" s="27" t="s">
        <v>86</v>
      </c>
      <c r="H772" s="34">
        <f t="shared" si="185"/>
        <v>41.08010730499381</v>
      </c>
      <c r="I772">
        <f t="shared" si="186"/>
        <v>726900</v>
      </c>
    </row>
    <row r="773" spans="1:9" ht="15.6" x14ac:dyDescent="0.3">
      <c r="A773" s="27">
        <v>20</v>
      </c>
      <c r="B773" s="27">
        <f t="shared" si="180"/>
        <v>16.399999999999999</v>
      </c>
      <c r="C773" s="27">
        <f t="shared" si="181"/>
        <v>43.2</v>
      </c>
      <c r="D773" s="27">
        <f t="shared" si="182"/>
        <v>240079.59999999998</v>
      </c>
      <c r="E773" s="27">
        <f t="shared" si="183"/>
        <v>158068.80000000002</v>
      </c>
      <c r="F773" s="27">
        <f t="shared" si="184"/>
        <v>398148.4</v>
      </c>
      <c r="G773" s="27" t="s">
        <v>86</v>
      </c>
      <c r="H773" s="34">
        <f t="shared" si="185"/>
        <v>41.08010730499381</v>
      </c>
      <c r="I773">
        <f t="shared" si="186"/>
        <v>969200</v>
      </c>
    </row>
    <row r="774" spans="1:9" ht="15.6" x14ac:dyDescent="0.3">
      <c r="A774" s="27">
        <v>25</v>
      </c>
      <c r="B774" s="27">
        <f t="shared" si="180"/>
        <v>20.5</v>
      </c>
      <c r="C774" s="27">
        <f t="shared" si="181"/>
        <v>54</v>
      </c>
      <c r="D774" s="27">
        <f t="shared" si="182"/>
        <v>300099.5</v>
      </c>
      <c r="E774" s="27">
        <f t="shared" si="183"/>
        <v>197586</v>
      </c>
      <c r="F774" s="27">
        <f t="shared" si="184"/>
        <v>497685.5</v>
      </c>
      <c r="G774" s="27" t="s">
        <v>86</v>
      </c>
      <c r="H774" s="34">
        <f t="shared" si="185"/>
        <v>41.08010730499381</v>
      </c>
      <c r="I774">
        <f t="shared" si="186"/>
        <v>1211500</v>
      </c>
    </row>
    <row r="775" spans="1:9" ht="15.6" x14ac:dyDescent="0.3">
      <c r="A775" s="27">
        <v>30</v>
      </c>
      <c r="B775" s="27">
        <f t="shared" si="180"/>
        <v>24.599999999999998</v>
      </c>
      <c r="C775" s="27">
        <f t="shared" si="181"/>
        <v>64.800000000000011</v>
      </c>
      <c r="D775" s="27">
        <f t="shared" si="182"/>
        <v>360119.39999999997</v>
      </c>
      <c r="E775" s="27">
        <f t="shared" si="183"/>
        <v>237103.20000000004</v>
      </c>
      <c r="F775" s="27">
        <f t="shared" si="184"/>
        <v>597222.6</v>
      </c>
      <c r="G775" s="27" t="s">
        <v>86</v>
      </c>
      <c r="H775" s="34">
        <f t="shared" si="185"/>
        <v>41.08010730499381</v>
      </c>
      <c r="I775">
        <f t="shared" si="186"/>
        <v>1453800</v>
      </c>
    </row>
    <row r="776" spans="1:9" ht="15.6" x14ac:dyDescent="0.3">
      <c r="A776" s="27">
        <v>35</v>
      </c>
      <c r="B776" s="27">
        <f t="shared" si="180"/>
        <v>28.7</v>
      </c>
      <c r="C776" s="27">
        <f t="shared" si="181"/>
        <v>75.600000000000009</v>
      </c>
      <c r="D776" s="27">
        <f t="shared" si="182"/>
        <v>420139.3</v>
      </c>
      <c r="E776" s="27">
        <f t="shared" si="183"/>
        <v>276620.40000000002</v>
      </c>
      <c r="F776" s="27">
        <f t="shared" si="184"/>
        <v>696759.7</v>
      </c>
      <c r="G776" s="27" t="s">
        <v>86</v>
      </c>
      <c r="H776" s="34">
        <f t="shared" si="185"/>
        <v>41.08010730499381</v>
      </c>
      <c r="I776">
        <f t="shared" si="186"/>
        <v>1696100</v>
      </c>
    </row>
    <row r="777" spans="1:9" ht="15.6" x14ac:dyDescent="0.3">
      <c r="A777" s="27">
        <v>40</v>
      </c>
      <c r="B777" s="27">
        <f t="shared" si="180"/>
        <v>32.799999999999997</v>
      </c>
      <c r="C777" s="27">
        <f t="shared" si="181"/>
        <v>86.4</v>
      </c>
      <c r="D777" s="27">
        <f t="shared" si="182"/>
        <v>480159.19999999995</v>
      </c>
      <c r="E777" s="27">
        <f t="shared" si="183"/>
        <v>316137.60000000003</v>
      </c>
      <c r="F777" s="27">
        <f t="shared" si="184"/>
        <v>796296.8</v>
      </c>
      <c r="G777" s="27" t="s">
        <v>86</v>
      </c>
      <c r="H777" s="34">
        <f t="shared" si="185"/>
        <v>41.08010730499381</v>
      </c>
      <c r="I777">
        <f t="shared" si="186"/>
        <v>1938400</v>
      </c>
    </row>
    <row r="778" spans="1:9" ht="15.6" x14ac:dyDescent="0.3">
      <c r="A778" s="27">
        <v>45</v>
      </c>
      <c r="B778" s="27">
        <f t="shared" si="180"/>
        <v>36.9</v>
      </c>
      <c r="C778" s="27">
        <f t="shared" si="181"/>
        <v>97.2</v>
      </c>
      <c r="D778" s="27">
        <f t="shared" si="182"/>
        <v>540179.1</v>
      </c>
      <c r="E778" s="27">
        <f t="shared" si="183"/>
        <v>355654.8</v>
      </c>
      <c r="F778" s="27">
        <f t="shared" si="184"/>
        <v>895833.89999999991</v>
      </c>
      <c r="G778" s="27" t="s">
        <v>86</v>
      </c>
      <c r="H778" s="34">
        <f t="shared" si="185"/>
        <v>41.08010730499381</v>
      </c>
      <c r="I778">
        <f t="shared" si="186"/>
        <v>2180700</v>
      </c>
    </row>
    <row r="779" spans="1:9" ht="15.6" x14ac:dyDescent="0.3">
      <c r="A779" s="27">
        <v>50</v>
      </c>
      <c r="B779" s="27">
        <f t="shared" si="180"/>
        <v>41</v>
      </c>
      <c r="C779" s="27">
        <f t="shared" si="181"/>
        <v>108</v>
      </c>
      <c r="D779" s="27">
        <f t="shared" si="182"/>
        <v>600199</v>
      </c>
      <c r="E779" s="27">
        <f t="shared" si="183"/>
        <v>395172</v>
      </c>
      <c r="F779" s="27">
        <f t="shared" si="184"/>
        <v>995371</v>
      </c>
      <c r="G779" s="27" t="s">
        <v>86</v>
      </c>
      <c r="H779" s="34">
        <f t="shared" si="185"/>
        <v>41.08010730499381</v>
      </c>
      <c r="I779">
        <f t="shared" si="186"/>
        <v>2423000</v>
      </c>
    </row>
    <row r="780" spans="1:9" ht="15.6" x14ac:dyDescent="0.3">
      <c r="A780" s="27">
        <v>55</v>
      </c>
      <c r="B780" s="27">
        <f t="shared" si="180"/>
        <v>45.099999999999994</v>
      </c>
      <c r="C780" s="27">
        <f t="shared" si="181"/>
        <v>118.80000000000001</v>
      </c>
      <c r="D780" s="27">
        <f t="shared" si="182"/>
        <v>660218.89999999991</v>
      </c>
      <c r="E780" s="27">
        <f t="shared" si="183"/>
        <v>434689.20000000007</v>
      </c>
      <c r="F780" s="27">
        <f t="shared" si="184"/>
        <v>1094908.1000000001</v>
      </c>
      <c r="G780" s="27" t="s">
        <v>86</v>
      </c>
      <c r="H780" s="34">
        <f t="shared" si="185"/>
        <v>41.08010730499381</v>
      </c>
      <c r="I780">
        <f t="shared" si="186"/>
        <v>2665300</v>
      </c>
    </row>
    <row r="781" spans="1:9" ht="15.6" x14ac:dyDescent="0.3">
      <c r="A781" s="27">
        <v>60</v>
      </c>
      <c r="B781" s="27">
        <f t="shared" si="180"/>
        <v>49.199999999999996</v>
      </c>
      <c r="C781" s="27">
        <f t="shared" si="181"/>
        <v>129.60000000000002</v>
      </c>
      <c r="D781" s="27">
        <f t="shared" si="182"/>
        <v>720238.79999999993</v>
      </c>
      <c r="E781" s="27">
        <f t="shared" si="183"/>
        <v>474206.40000000008</v>
      </c>
      <c r="F781" s="27">
        <f t="shared" si="184"/>
        <v>1194445.2</v>
      </c>
      <c r="G781" s="27" t="s">
        <v>86</v>
      </c>
      <c r="H781" s="34">
        <f t="shared" si="185"/>
        <v>41.08010730499381</v>
      </c>
      <c r="I781">
        <f t="shared" si="186"/>
        <v>2907600</v>
      </c>
    </row>
    <row r="782" spans="1:9" ht="15.6" x14ac:dyDescent="0.3">
      <c r="A782" s="27">
        <v>65</v>
      </c>
      <c r="B782" s="27">
        <f t="shared" si="180"/>
        <v>53.3</v>
      </c>
      <c r="C782" s="27">
        <f t="shared" si="181"/>
        <v>140.4</v>
      </c>
      <c r="D782" s="27">
        <f t="shared" si="182"/>
        <v>780258.7</v>
      </c>
      <c r="E782" s="27">
        <f t="shared" si="183"/>
        <v>513723.60000000003</v>
      </c>
      <c r="F782" s="27">
        <f t="shared" si="184"/>
        <v>1293982.3</v>
      </c>
      <c r="G782" s="27" t="s">
        <v>86</v>
      </c>
      <c r="H782" s="34">
        <f t="shared" si="185"/>
        <v>41.08010730499381</v>
      </c>
      <c r="I782">
        <f t="shared" si="186"/>
        <v>3149900</v>
      </c>
    </row>
    <row r="783" spans="1:9" ht="15.6" x14ac:dyDescent="0.3">
      <c r="A783" s="27">
        <v>70</v>
      </c>
      <c r="B783" s="27">
        <f t="shared" si="180"/>
        <v>57.4</v>
      </c>
      <c r="C783" s="27">
        <f t="shared" si="181"/>
        <v>151.20000000000002</v>
      </c>
      <c r="D783" s="27">
        <f t="shared" si="182"/>
        <v>840278.6</v>
      </c>
      <c r="E783" s="27">
        <f t="shared" si="183"/>
        <v>553240.80000000005</v>
      </c>
      <c r="F783" s="27">
        <f t="shared" si="184"/>
        <v>1393519.4</v>
      </c>
      <c r="G783" s="27" t="s">
        <v>86</v>
      </c>
      <c r="H783" s="34">
        <f t="shared" si="185"/>
        <v>41.08010730499381</v>
      </c>
      <c r="I783">
        <f t="shared" si="186"/>
        <v>3392200</v>
      </c>
    </row>
    <row r="784" spans="1:9" ht="15.6" x14ac:dyDescent="0.3">
      <c r="A784" s="27">
        <v>75</v>
      </c>
      <c r="B784" s="27">
        <f t="shared" si="180"/>
        <v>61.499999999999993</v>
      </c>
      <c r="C784" s="27">
        <f t="shared" si="181"/>
        <v>162</v>
      </c>
      <c r="D784" s="27">
        <f t="shared" si="182"/>
        <v>900298.49999999988</v>
      </c>
      <c r="E784" s="27">
        <f t="shared" si="183"/>
        <v>592758</v>
      </c>
      <c r="F784" s="27">
        <f t="shared" si="184"/>
        <v>1493056.5</v>
      </c>
      <c r="G784" s="27" t="s">
        <v>86</v>
      </c>
      <c r="H784" s="34">
        <f t="shared" si="185"/>
        <v>41.08010730499381</v>
      </c>
      <c r="I784">
        <f t="shared" si="186"/>
        <v>3634500</v>
      </c>
    </row>
    <row r="785" spans="1:9" ht="15.6" x14ac:dyDescent="0.3">
      <c r="A785" s="27">
        <v>80</v>
      </c>
      <c r="B785" s="27">
        <f t="shared" si="180"/>
        <v>65.599999999999994</v>
      </c>
      <c r="C785" s="27">
        <f t="shared" si="181"/>
        <v>172.8</v>
      </c>
      <c r="D785" s="27">
        <f t="shared" si="182"/>
        <v>960318.39999999991</v>
      </c>
      <c r="E785" s="27">
        <f t="shared" si="183"/>
        <v>632275.20000000007</v>
      </c>
      <c r="F785" s="27">
        <f t="shared" si="184"/>
        <v>1592593.6</v>
      </c>
      <c r="G785" s="27" t="s">
        <v>86</v>
      </c>
      <c r="H785" s="34">
        <f t="shared" si="185"/>
        <v>41.08010730499381</v>
      </c>
      <c r="I785">
        <f t="shared" si="186"/>
        <v>3876800</v>
      </c>
    </row>
    <row r="786" spans="1:9" ht="15.6" x14ac:dyDescent="0.3">
      <c r="A786" s="27">
        <v>85</v>
      </c>
      <c r="B786" s="27">
        <f t="shared" si="180"/>
        <v>69.7</v>
      </c>
      <c r="C786" s="27">
        <f t="shared" si="181"/>
        <v>183.60000000000002</v>
      </c>
      <c r="D786" s="27">
        <f t="shared" si="182"/>
        <v>1020338.3</v>
      </c>
      <c r="E786" s="27">
        <f t="shared" si="183"/>
        <v>671792.40000000014</v>
      </c>
      <c r="F786" s="27">
        <f t="shared" si="184"/>
        <v>1692130.7000000002</v>
      </c>
      <c r="G786" s="27" t="s">
        <v>86</v>
      </c>
      <c r="H786" s="34">
        <f t="shared" si="185"/>
        <v>41.08010730499381</v>
      </c>
      <c r="I786">
        <f t="shared" si="186"/>
        <v>4119100</v>
      </c>
    </row>
    <row r="787" spans="1:9" ht="15.6" x14ac:dyDescent="0.3">
      <c r="A787" s="27">
        <v>90</v>
      </c>
      <c r="B787" s="27">
        <f t="shared" si="180"/>
        <v>73.8</v>
      </c>
      <c r="C787" s="27">
        <f t="shared" si="181"/>
        <v>194.4</v>
      </c>
      <c r="D787" s="27">
        <f t="shared" si="182"/>
        <v>1080358.2</v>
      </c>
      <c r="E787" s="27">
        <f t="shared" si="183"/>
        <v>711309.6</v>
      </c>
      <c r="F787" s="27">
        <f t="shared" si="184"/>
        <v>1791667.7999999998</v>
      </c>
      <c r="G787" s="27" t="s">
        <v>86</v>
      </c>
      <c r="H787" s="34">
        <f t="shared" si="185"/>
        <v>41.08010730499381</v>
      </c>
      <c r="I787">
        <f t="shared" si="186"/>
        <v>4361400</v>
      </c>
    </row>
    <row r="788" spans="1:9" ht="15.6" x14ac:dyDescent="0.3">
      <c r="A788" s="27">
        <v>95</v>
      </c>
      <c r="B788" s="27">
        <f t="shared" si="180"/>
        <v>77.899999999999991</v>
      </c>
      <c r="C788" s="27">
        <f t="shared" si="181"/>
        <v>205.20000000000002</v>
      </c>
      <c r="D788" s="27">
        <f t="shared" si="182"/>
        <v>1140378.0999999999</v>
      </c>
      <c r="E788" s="27">
        <f t="shared" si="183"/>
        <v>750826.8</v>
      </c>
      <c r="F788" s="27">
        <f t="shared" si="184"/>
        <v>1891204.9</v>
      </c>
      <c r="G788" s="27" t="s">
        <v>86</v>
      </c>
      <c r="H788" s="34">
        <f t="shared" si="185"/>
        <v>41.08010730499381</v>
      </c>
      <c r="I788">
        <f t="shared" si="186"/>
        <v>4603700</v>
      </c>
    </row>
    <row r="789" spans="1:9" ht="15.6" x14ac:dyDescent="0.3">
      <c r="A789" s="27">
        <v>100</v>
      </c>
      <c r="B789" s="27">
        <f t="shared" si="180"/>
        <v>82</v>
      </c>
      <c r="C789" s="27">
        <f t="shared" si="181"/>
        <v>216</v>
      </c>
      <c r="D789" s="27">
        <f t="shared" si="182"/>
        <v>1200398</v>
      </c>
      <c r="E789" s="27">
        <f t="shared" si="183"/>
        <v>790344</v>
      </c>
      <c r="F789" s="27">
        <f t="shared" si="184"/>
        <v>1990742</v>
      </c>
      <c r="G789" s="27" t="s">
        <v>86</v>
      </c>
      <c r="H789" s="34">
        <f t="shared" si="185"/>
        <v>41.08010730499381</v>
      </c>
      <c r="I789">
        <f t="shared" si="186"/>
        <v>4846000</v>
      </c>
    </row>
    <row r="790" spans="1:9" ht="15.6" x14ac:dyDescent="0.3">
      <c r="A790" s="27">
        <v>105</v>
      </c>
      <c r="B790" s="27">
        <f t="shared" si="180"/>
        <v>86.1</v>
      </c>
      <c r="C790" s="27">
        <f t="shared" si="181"/>
        <v>226.8</v>
      </c>
      <c r="D790" s="27">
        <f t="shared" si="182"/>
        <v>1260417.8999999999</v>
      </c>
      <c r="E790" s="27">
        <f t="shared" si="183"/>
        <v>829861.20000000007</v>
      </c>
      <c r="F790" s="27">
        <f t="shared" si="184"/>
        <v>2090279.1</v>
      </c>
      <c r="G790" s="27" t="s">
        <v>86</v>
      </c>
      <c r="H790" s="34">
        <f t="shared" si="185"/>
        <v>41.08010730499381</v>
      </c>
      <c r="I790">
        <f t="shared" si="186"/>
        <v>5088300</v>
      </c>
    </row>
    <row r="791" spans="1:9" ht="15.6" x14ac:dyDescent="0.3">
      <c r="A791" s="27">
        <v>110</v>
      </c>
      <c r="B791" s="27">
        <f t="shared" si="180"/>
        <v>90.199999999999989</v>
      </c>
      <c r="C791" s="27">
        <f t="shared" si="181"/>
        <v>237.60000000000002</v>
      </c>
      <c r="D791" s="27">
        <f t="shared" si="182"/>
        <v>1320437.7999999998</v>
      </c>
      <c r="E791" s="27">
        <f t="shared" si="183"/>
        <v>869378.40000000014</v>
      </c>
      <c r="F791" s="27">
        <f t="shared" si="184"/>
        <v>2189816.2000000002</v>
      </c>
      <c r="G791" s="27" t="s">
        <v>86</v>
      </c>
      <c r="H791" s="34">
        <f t="shared" si="185"/>
        <v>41.08010730499381</v>
      </c>
      <c r="I791">
        <f t="shared" si="186"/>
        <v>5330600</v>
      </c>
    </row>
    <row r="792" spans="1:9" ht="15.6" x14ac:dyDescent="0.3">
      <c r="A792" s="27">
        <v>115</v>
      </c>
      <c r="B792" s="27">
        <f t="shared" si="180"/>
        <v>94.3</v>
      </c>
      <c r="C792" s="27">
        <f t="shared" si="181"/>
        <v>248.4</v>
      </c>
      <c r="D792" s="27">
        <f t="shared" si="182"/>
        <v>1380457.7</v>
      </c>
      <c r="E792" s="27">
        <f t="shared" si="183"/>
        <v>908895.6</v>
      </c>
      <c r="F792" s="27">
        <f t="shared" si="184"/>
        <v>2289353.2999999998</v>
      </c>
      <c r="G792" s="27" t="s">
        <v>86</v>
      </c>
      <c r="H792" s="34">
        <f t="shared" si="185"/>
        <v>41.08010730499381</v>
      </c>
      <c r="I792">
        <f t="shared" si="186"/>
        <v>5572900</v>
      </c>
    </row>
    <row r="793" spans="1:9" ht="15.6" x14ac:dyDescent="0.3">
      <c r="A793" s="27">
        <v>120</v>
      </c>
      <c r="B793" s="27">
        <f t="shared" si="180"/>
        <v>98.399999999999991</v>
      </c>
      <c r="C793" s="27">
        <f t="shared" si="181"/>
        <v>259.20000000000005</v>
      </c>
      <c r="D793" s="27">
        <f t="shared" si="182"/>
        <v>1440477.5999999999</v>
      </c>
      <c r="E793" s="27">
        <f t="shared" si="183"/>
        <v>948412.80000000016</v>
      </c>
      <c r="F793" s="27">
        <f t="shared" si="184"/>
        <v>2388890.4</v>
      </c>
      <c r="G793" s="27" t="s">
        <v>86</v>
      </c>
      <c r="H793" s="34">
        <f t="shared" si="185"/>
        <v>41.08010730499381</v>
      </c>
      <c r="I793">
        <f t="shared" si="186"/>
        <v>5815200</v>
      </c>
    </row>
    <row r="794" spans="1:9" ht="15.6" x14ac:dyDescent="0.3">
      <c r="A794" s="27">
        <v>5</v>
      </c>
      <c r="B794" s="27">
        <f>(A794*0.83)</f>
        <v>4.1499999999999995</v>
      </c>
      <c r="C794" s="27">
        <f>(A794*1.77)</f>
        <v>8.85</v>
      </c>
      <c r="D794" s="27">
        <f t="shared" si="182"/>
        <v>60751.849999999991</v>
      </c>
      <c r="E794" s="27">
        <f t="shared" si="183"/>
        <v>32382.149999999998</v>
      </c>
      <c r="F794" s="27">
        <f t="shared" si="184"/>
        <v>93133.999999999985</v>
      </c>
      <c r="G794" s="27" t="s">
        <v>87</v>
      </c>
      <c r="H794" s="34">
        <f t="shared" si="185"/>
        <v>38.437474205530329</v>
      </c>
      <c r="I794">
        <f t="shared" si="186"/>
        <v>242300</v>
      </c>
    </row>
    <row r="795" spans="1:9" ht="15.6" x14ac:dyDescent="0.3">
      <c r="A795" s="27">
        <v>10</v>
      </c>
      <c r="B795" s="27">
        <f t="shared" ref="B795:B817" si="187">(A795*0.83)</f>
        <v>8.2999999999999989</v>
      </c>
      <c r="C795" s="27">
        <f t="shared" ref="C795:C817" si="188">(A795*1.77)</f>
        <v>17.7</v>
      </c>
      <c r="D795" s="27">
        <f t="shared" ref="D795:D818" si="189">(B795*14639)</f>
        <v>121503.69999999998</v>
      </c>
      <c r="E795" s="27">
        <f t="shared" ref="E795:E818" si="190">(C795*3659)</f>
        <v>64764.299999999996</v>
      </c>
      <c r="F795" s="27">
        <f t="shared" ref="F795:F818" si="191">(D795+E795)</f>
        <v>186267.99999999997</v>
      </c>
      <c r="G795" s="27" t="s">
        <v>87</v>
      </c>
      <c r="H795" s="34">
        <f t="shared" si="185"/>
        <v>38.437474205530329</v>
      </c>
      <c r="I795">
        <f t="shared" si="186"/>
        <v>484600</v>
      </c>
    </row>
    <row r="796" spans="1:9" ht="15.6" x14ac:dyDescent="0.3">
      <c r="A796" s="27">
        <v>15</v>
      </c>
      <c r="B796" s="27">
        <f t="shared" si="187"/>
        <v>12.45</v>
      </c>
      <c r="C796" s="27">
        <f t="shared" si="188"/>
        <v>26.55</v>
      </c>
      <c r="D796" s="27">
        <f t="shared" si="189"/>
        <v>182255.55</v>
      </c>
      <c r="E796" s="27">
        <f t="shared" si="190"/>
        <v>97146.45</v>
      </c>
      <c r="F796" s="27">
        <f t="shared" si="191"/>
        <v>279402</v>
      </c>
      <c r="G796" s="27" t="s">
        <v>87</v>
      </c>
      <c r="H796" s="34">
        <f t="shared" si="185"/>
        <v>38.437474205530336</v>
      </c>
      <c r="I796">
        <f t="shared" si="186"/>
        <v>726900</v>
      </c>
    </row>
    <row r="797" spans="1:9" ht="15.6" x14ac:dyDescent="0.3">
      <c r="A797" s="27">
        <v>20</v>
      </c>
      <c r="B797" s="27">
        <f t="shared" si="187"/>
        <v>16.599999999999998</v>
      </c>
      <c r="C797" s="27">
        <f t="shared" si="188"/>
        <v>35.4</v>
      </c>
      <c r="D797" s="27">
        <f t="shared" si="189"/>
        <v>243007.39999999997</v>
      </c>
      <c r="E797" s="27">
        <f t="shared" si="190"/>
        <v>129528.59999999999</v>
      </c>
      <c r="F797" s="27">
        <f t="shared" si="191"/>
        <v>372535.99999999994</v>
      </c>
      <c r="G797" s="27" t="s">
        <v>87</v>
      </c>
      <c r="H797" s="34">
        <f t="shared" si="185"/>
        <v>38.437474205530329</v>
      </c>
      <c r="I797">
        <f t="shared" si="186"/>
        <v>969200</v>
      </c>
    </row>
    <row r="798" spans="1:9" ht="15.6" x14ac:dyDescent="0.3">
      <c r="A798" s="27">
        <v>25</v>
      </c>
      <c r="B798" s="27">
        <f t="shared" si="187"/>
        <v>20.75</v>
      </c>
      <c r="C798" s="27">
        <f t="shared" si="188"/>
        <v>44.25</v>
      </c>
      <c r="D798" s="27">
        <f t="shared" si="189"/>
        <v>303759.25</v>
      </c>
      <c r="E798" s="27">
        <f t="shared" si="190"/>
        <v>161910.75</v>
      </c>
      <c r="F798" s="27">
        <f t="shared" si="191"/>
        <v>465670</v>
      </c>
      <c r="G798" s="27" t="s">
        <v>87</v>
      </c>
      <c r="H798" s="34">
        <f t="shared" si="185"/>
        <v>38.437474205530336</v>
      </c>
      <c r="I798">
        <f t="shared" si="186"/>
        <v>1211500</v>
      </c>
    </row>
    <row r="799" spans="1:9" ht="15.6" x14ac:dyDescent="0.3">
      <c r="A799" s="27">
        <v>30</v>
      </c>
      <c r="B799" s="27">
        <f t="shared" si="187"/>
        <v>24.9</v>
      </c>
      <c r="C799" s="27">
        <f t="shared" si="188"/>
        <v>53.1</v>
      </c>
      <c r="D799" s="27">
        <f t="shared" si="189"/>
        <v>364511.1</v>
      </c>
      <c r="E799" s="27">
        <f t="shared" si="190"/>
        <v>194292.9</v>
      </c>
      <c r="F799" s="27">
        <f t="shared" si="191"/>
        <v>558804</v>
      </c>
      <c r="G799" s="27" t="s">
        <v>87</v>
      </c>
      <c r="H799" s="34">
        <f t="shared" si="185"/>
        <v>38.437474205530336</v>
      </c>
      <c r="I799">
        <f t="shared" si="186"/>
        <v>1453800</v>
      </c>
    </row>
    <row r="800" spans="1:9" ht="15.6" x14ac:dyDescent="0.3">
      <c r="A800" s="27">
        <v>35</v>
      </c>
      <c r="B800" s="27">
        <f t="shared" si="187"/>
        <v>29.049999999999997</v>
      </c>
      <c r="C800" s="27">
        <f t="shared" si="188"/>
        <v>61.95</v>
      </c>
      <c r="D800" s="27">
        <f t="shared" si="189"/>
        <v>425262.94999999995</v>
      </c>
      <c r="E800" s="27">
        <f t="shared" si="190"/>
        <v>226675.05000000002</v>
      </c>
      <c r="F800" s="27">
        <f t="shared" si="191"/>
        <v>651938</v>
      </c>
      <c r="G800" s="27" t="s">
        <v>87</v>
      </c>
      <c r="H800" s="34">
        <f t="shared" si="185"/>
        <v>38.437474205530336</v>
      </c>
      <c r="I800">
        <f t="shared" si="186"/>
        <v>1696100</v>
      </c>
    </row>
    <row r="801" spans="1:9" ht="15.6" x14ac:dyDescent="0.3">
      <c r="A801" s="27">
        <v>40</v>
      </c>
      <c r="B801" s="27">
        <f t="shared" si="187"/>
        <v>33.199999999999996</v>
      </c>
      <c r="C801" s="27">
        <f t="shared" si="188"/>
        <v>70.8</v>
      </c>
      <c r="D801" s="27">
        <f t="shared" si="189"/>
        <v>486014.79999999993</v>
      </c>
      <c r="E801" s="27">
        <f t="shared" si="190"/>
        <v>259057.19999999998</v>
      </c>
      <c r="F801" s="27">
        <f t="shared" si="191"/>
        <v>745071.99999999988</v>
      </c>
      <c r="G801" s="27" t="s">
        <v>87</v>
      </c>
      <c r="H801" s="34">
        <f t="shared" si="185"/>
        <v>38.437474205530329</v>
      </c>
      <c r="I801">
        <f t="shared" si="186"/>
        <v>1938400</v>
      </c>
    </row>
    <row r="802" spans="1:9" ht="15.6" x14ac:dyDescent="0.3">
      <c r="A802" s="27">
        <v>45</v>
      </c>
      <c r="B802" s="27">
        <f t="shared" si="187"/>
        <v>37.35</v>
      </c>
      <c r="C802" s="27">
        <f t="shared" si="188"/>
        <v>79.650000000000006</v>
      </c>
      <c r="D802" s="27">
        <f t="shared" si="189"/>
        <v>546766.65</v>
      </c>
      <c r="E802" s="27">
        <f t="shared" si="190"/>
        <v>291439.35000000003</v>
      </c>
      <c r="F802" s="27">
        <f t="shared" si="191"/>
        <v>838206</v>
      </c>
      <c r="G802" s="27" t="s">
        <v>87</v>
      </c>
      <c r="H802" s="34">
        <f t="shared" si="185"/>
        <v>38.437474205530336</v>
      </c>
      <c r="I802">
        <f t="shared" si="186"/>
        <v>2180700</v>
      </c>
    </row>
    <row r="803" spans="1:9" ht="15.6" x14ac:dyDescent="0.3">
      <c r="A803" s="27">
        <v>50</v>
      </c>
      <c r="B803" s="27">
        <f t="shared" si="187"/>
        <v>41.5</v>
      </c>
      <c r="C803" s="27">
        <f t="shared" si="188"/>
        <v>88.5</v>
      </c>
      <c r="D803" s="27">
        <f t="shared" si="189"/>
        <v>607518.5</v>
      </c>
      <c r="E803" s="27">
        <f t="shared" si="190"/>
        <v>323821.5</v>
      </c>
      <c r="F803" s="27">
        <f t="shared" si="191"/>
        <v>931340</v>
      </c>
      <c r="G803" s="27" t="s">
        <v>87</v>
      </c>
      <c r="H803" s="34">
        <f t="shared" si="185"/>
        <v>38.437474205530336</v>
      </c>
      <c r="I803">
        <f t="shared" si="186"/>
        <v>2423000</v>
      </c>
    </row>
    <row r="804" spans="1:9" ht="15.6" x14ac:dyDescent="0.3">
      <c r="A804" s="27">
        <v>55</v>
      </c>
      <c r="B804" s="27">
        <f t="shared" si="187"/>
        <v>45.65</v>
      </c>
      <c r="C804" s="27">
        <f t="shared" si="188"/>
        <v>97.35</v>
      </c>
      <c r="D804" s="27">
        <f t="shared" si="189"/>
        <v>668270.35</v>
      </c>
      <c r="E804" s="27">
        <f t="shared" si="190"/>
        <v>356203.64999999997</v>
      </c>
      <c r="F804" s="27">
        <f t="shared" si="191"/>
        <v>1024474</v>
      </c>
      <c r="G804" s="27" t="s">
        <v>87</v>
      </c>
      <c r="H804" s="34">
        <f t="shared" si="185"/>
        <v>38.437474205530336</v>
      </c>
      <c r="I804">
        <f t="shared" si="186"/>
        <v>2665300</v>
      </c>
    </row>
    <row r="805" spans="1:9" ht="15.6" x14ac:dyDescent="0.3">
      <c r="A805" s="27">
        <v>60</v>
      </c>
      <c r="B805" s="27">
        <f t="shared" si="187"/>
        <v>49.8</v>
      </c>
      <c r="C805" s="27">
        <f t="shared" si="188"/>
        <v>106.2</v>
      </c>
      <c r="D805" s="27">
        <f t="shared" si="189"/>
        <v>729022.2</v>
      </c>
      <c r="E805" s="27">
        <f t="shared" si="190"/>
        <v>388585.8</v>
      </c>
      <c r="F805" s="27">
        <f t="shared" si="191"/>
        <v>1117608</v>
      </c>
      <c r="G805" s="27" t="s">
        <v>87</v>
      </c>
      <c r="H805" s="34">
        <f t="shared" si="185"/>
        <v>38.437474205530336</v>
      </c>
      <c r="I805">
        <f t="shared" si="186"/>
        <v>2907600</v>
      </c>
    </row>
    <row r="806" spans="1:9" ht="15.6" x14ac:dyDescent="0.3">
      <c r="A806" s="27">
        <v>65</v>
      </c>
      <c r="B806" s="27">
        <f t="shared" si="187"/>
        <v>53.949999999999996</v>
      </c>
      <c r="C806" s="27">
        <f t="shared" si="188"/>
        <v>115.05</v>
      </c>
      <c r="D806" s="27">
        <f t="shared" si="189"/>
        <v>789774.04999999993</v>
      </c>
      <c r="E806" s="27">
        <f t="shared" si="190"/>
        <v>420967.95</v>
      </c>
      <c r="F806" s="27">
        <f t="shared" si="191"/>
        <v>1210742</v>
      </c>
      <c r="G806" s="27" t="s">
        <v>87</v>
      </c>
      <c r="H806" s="34">
        <f t="shared" si="185"/>
        <v>38.437474205530336</v>
      </c>
      <c r="I806">
        <f t="shared" si="186"/>
        <v>3149900</v>
      </c>
    </row>
    <row r="807" spans="1:9" ht="15.6" x14ac:dyDescent="0.3">
      <c r="A807" s="27">
        <v>70</v>
      </c>
      <c r="B807" s="27">
        <f t="shared" si="187"/>
        <v>58.099999999999994</v>
      </c>
      <c r="C807" s="27">
        <f t="shared" si="188"/>
        <v>123.9</v>
      </c>
      <c r="D807" s="27">
        <f t="shared" si="189"/>
        <v>850525.89999999991</v>
      </c>
      <c r="E807" s="27">
        <f t="shared" si="190"/>
        <v>453350.10000000003</v>
      </c>
      <c r="F807" s="27">
        <f t="shared" si="191"/>
        <v>1303876</v>
      </c>
      <c r="G807" s="27" t="s">
        <v>87</v>
      </c>
      <c r="H807" s="34">
        <f t="shared" si="185"/>
        <v>38.437474205530336</v>
      </c>
      <c r="I807">
        <f t="shared" si="186"/>
        <v>3392200</v>
      </c>
    </row>
    <row r="808" spans="1:9" ht="15.6" x14ac:dyDescent="0.3">
      <c r="A808" s="27">
        <v>75</v>
      </c>
      <c r="B808" s="27">
        <f t="shared" si="187"/>
        <v>62.25</v>
      </c>
      <c r="C808" s="27">
        <f t="shared" si="188"/>
        <v>132.75</v>
      </c>
      <c r="D808" s="27">
        <f t="shared" si="189"/>
        <v>911277.75</v>
      </c>
      <c r="E808" s="27">
        <f t="shared" si="190"/>
        <v>485732.25</v>
      </c>
      <c r="F808" s="27">
        <f t="shared" si="191"/>
        <v>1397010</v>
      </c>
      <c r="G808" s="27" t="s">
        <v>87</v>
      </c>
      <c r="H808" s="34">
        <f t="shared" si="185"/>
        <v>38.437474205530336</v>
      </c>
      <c r="I808">
        <f t="shared" si="186"/>
        <v>3634500</v>
      </c>
    </row>
    <row r="809" spans="1:9" ht="15.6" x14ac:dyDescent="0.3">
      <c r="A809" s="27">
        <v>80</v>
      </c>
      <c r="B809" s="27">
        <f t="shared" si="187"/>
        <v>66.399999999999991</v>
      </c>
      <c r="C809" s="27">
        <f t="shared" si="188"/>
        <v>141.6</v>
      </c>
      <c r="D809" s="27">
        <f t="shared" si="189"/>
        <v>972029.59999999986</v>
      </c>
      <c r="E809" s="27">
        <f t="shared" si="190"/>
        <v>518114.39999999997</v>
      </c>
      <c r="F809" s="27">
        <f t="shared" si="191"/>
        <v>1490143.9999999998</v>
      </c>
      <c r="G809" s="27" t="s">
        <v>87</v>
      </c>
      <c r="H809" s="34">
        <f t="shared" si="185"/>
        <v>38.437474205530329</v>
      </c>
      <c r="I809">
        <f t="shared" si="186"/>
        <v>3876800</v>
      </c>
    </row>
    <row r="810" spans="1:9" ht="15.6" x14ac:dyDescent="0.3">
      <c r="A810" s="27">
        <v>85</v>
      </c>
      <c r="B810" s="27">
        <f t="shared" si="187"/>
        <v>70.55</v>
      </c>
      <c r="C810" s="27">
        <f t="shared" si="188"/>
        <v>150.44999999999999</v>
      </c>
      <c r="D810" s="27">
        <f t="shared" si="189"/>
        <v>1032781.45</v>
      </c>
      <c r="E810" s="27">
        <f t="shared" si="190"/>
        <v>550496.54999999993</v>
      </c>
      <c r="F810" s="27">
        <f t="shared" si="191"/>
        <v>1583278</v>
      </c>
      <c r="G810" s="27" t="s">
        <v>87</v>
      </c>
      <c r="H810" s="34">
        <f t="shared" si="185"/>
        <v>38.437474205530336</v>
      </c>
      <c r="I810">
        <f t="shared" si="186"/>
        <v>4119100</v>
      </c>
    </row>
    <row r="811" spans="1:9" ht="15.6" x14ac:dyDescent="0.3">
      <c r="A811" s="27">
        <v>90</v>
      </c>
      <c r="B811" s="27">
        <f t="shared" si="187"/>
        <v>74.7</v>
      </c>
      <c r="C811" s="27">
        <f t="shared" si="188"/>
        <v>159.30000000000001</v>
      </c>
      <c r="D811" s="27">
        <f t="shared" si="189"/>
        <v>1093533.3</v>
      </c>
      <c r="E811" s="27">
        <f t="shared" si="190"/>
        <v>582878.70000000007</v>
      </c>
      <c r="F811" s="27">
        <f t="shared" si="191"/>
        <v>1676412</v>
      </c>
      <c r="G811" s="27" t="s">
        <v>87</v>
      </c>
      <c r="H811" s="34">
        <f t="shared" si="185"/>
        <v>38.437474205530336</v>
      </c>
      <c r="I811">
        <f t="shared" si="186"/>
        <v>4361400</v>
      </c>
    </row>
    <row r="812" spans="1:9" ht="15.6" x14ac:dyDescent="0.3">
      <c r="A812" s="27">
        <v>95</v>
      </c>
      <c r="B812" s="27">
        <f t="shared" si="187"/>
        <v>78.849999999999994</v>
      </c>
      <c r="C812" s="27">
        <f t="shared" si="188"/>
        <v>168.15</v>
      </c>
      <c r="D812" s="27">
        <f t="shared" si="189"/>
        <v>1154285.1499999999</v>
      </c>
      <c r="E812" s="27">
        <f t="shared" si="190"/>
        <v>615260.85</v>
      </c>
      <c r="F812" s="27">
        <f t="shared" si="191"/>
        <v>1769546</v>
      </c>
      <c r="G812" s="27" t="s">
        <v>87</v>
      </c>
      <c r="H812" s="34">
        <f t="shared" si="185"/>
        <v>38.437474205530336</v>
      </c>
      <c r="I812">
        <f t="shared" si="186"/>
        <v>4603700</v>
      </c>
    </row>
    <row r="813" spans="1:9" ht="15.6" x14ac:dyDescent="0.3">
      <c r="A813" s="27">
        <v>100</v>
      </c>
      <c r="B813" s="27">
        <f t="shared" si="187"/>
        <v>83</v>
      </c>
      <c r="C813" s="27">
        <f t="shared" si="188"/>
        <v>177</v>
      </c>
      <c r="D813" s="27">
        <f t="shared" si="189"/>
        <v>1215037</v>
      </c>
      <c r="E813" s="27">
        <f t="shared" si="190"/>
        <v>647643</v>
      </c>
      <c r="F813" s="27">
        <f t="shared" si="191"/>
        <v>1862680</v>
      </c>
      <c r="G813" s="27" t="s">
        <v>87</v>
      </c>
      <c r="H813" s="34">
        <f t="shared" si="185"/>
        <v>38.437474205530336</v>
      </c>
      <c r="I813">
        <f t="shared" si="186"/>
        <v>4846000</v>
      </c>
    </row>
    <row r="814" spans="1:9" ht="15.6" x14ac:dyDescent="0.3">
      <c r="A814" s="27">
        <v>105</v>
      </c>
      <c r="B814" s="27">
        <f t="shared" si="187"/>
        <v>87.149999999999991</v>
      </c>
      <c r="C814" s="27">
        <f t="shared" si="188"/>
        <v>185.85</v>
      </c>
      <c r="D814" s="27">
        <f t="shared" si="189"/>
        <v>1275788.8499999999</v>
      </c>
      <c r="E814" s="27">
        <f t="shared" si="190"/>
        <v>680025.15</v>
      </c>
      <c r="F814" s="27">
        <f t="shared" si="191"/>
        <v>1955814</v>
      </c>
      <c r="G814" s="27" t="s">
        <v>87</v>
      </c>
      <c r="H814" s="34">
        <f t="shared" si="185"/>
        <v>38.437474205530336</v>
      </c>
      <c r="I814">
        <f t="shared" si="186"/>
        <v>5088300</v>
      </c>
    </row>
    <row r="815" spans="1:9" ht="15.6" x14ac:dyDescent="0.3">
      <c r="A815" s="27">
        <v>110</v>
      </c>
      <c r="B815" s="27">
        <f t="shared" si="187"/>
        <v>91.3</v>
      </c>
      <c r="C815" s="27">
        <f t="shared" si="188"/>
        <v>194.7</v>
      </c>
      <c r="D815" s="27">
        <f t="shared" si="189"/>
        <v>1336540.7</v>
      </c>
      <c r="E815" s="27">
        <f t="shared" si="190"/>
        <v>712407.29999999993</v>
      </c>
      <c r="F815" s="27">
        <f t="shared" si="191"/>
        <v>2048948</v>
      </c>
      <c r="G815" s="27" t="s">
        <v>87</v>
      </c>
      <c r="H815" s="34">
        <f t="shared" si="185"/>
        <v>38.437474205530336</v>
      </c>
      <c r="I815">
        <f t="shared" si="186"/>
        <v>5330600</v>
      </c>
    </row>
    <row r="816" spans="1:9" ht="15.6" x14ac:dyDescent="0.3">
      <c r="A816" s="27">
        <v>115</v>
      </c>
      <c r="B816" s="27">
        <f t="shared" si="187"/>
        <v>95.449999999999989</v>
      </c>
      <c r="C816" s="27">
        <f t="shared" si="188"/>
        <v>203.55</v>
      </c>
      <c r="D816" s="27">
        <f t="shared" si="189"/>
        <v>1397292.5499999998</v>
      </c>
      <c r="E816" s="27">
        <f t="shared" si="190"/>
        <v>744789.45000000007</v>
      </c>
      <c r="F816" s="27">
        <f t="shared" si="191"/>
        <v>2142082</v>
      </c>
      <c r="G816" s="27" t="s">
        <v>87</v>
      </c>
      <c r="H816" s="34">
        <f t="shared" si="185"/>
        <v>38.437474205530336</v>
      </c>
      <c r="I816">
        <f t="shared" si="186"/>
        <v>5572900</v>
      </c>
    </row>
    <row r="817" spans="1:9" ht="15.6" x14ac:dyDescent="0.3">
      <c r="A817" s="27">
        <v>120</v>
      </c>
      <c r="B817" s="27">
        <f t="shared" si="187"/>
        <v>99.6</v>
      </c>
      <c r="C817" s="27">
        <f t="shared" si="188"/>
        <v>212.4</v>
      </c>
      <c r="D817" s="27">
        <f t="shared" si="189"/>
        <v>1458044.4</v>
      </c>
      <c r="E817" s="27">
        <f t="shared" si="190"/>
        <v>777171.6</v>
      </c>
      <c r="F817" s="27">
        <f t="shared" si="191"/>
        <v>2235216</v>
      </c>
      <c r="G817" s="27" t="s">
        <v>87</v>
      </c>
      <c r="H817" s="34">
        <f t="shared" si="185"/>
        <v>38.437474205530336</v>
      </c>
      <c r="I817">
        <f t="shared" si="186"/>
        <v>5815200</v>
      </c>
    </row>
    <row r="818" spans="1:9" ht="15.6" x14ac:dyDescent="0.3">
      <c r="A818" s="27">
        <v>5</v>
      </c>
      <c r="B818" s="27">
        <f>(A818*0.74)</f>
        <v>3.7</v>
      </c>
      <c r="C818" s="27">
        <f>(A818*2.55)</f>
        <v>12.75</v>
      </c>
      <c r="D818" s="27">
        <f t="shared" si="189"/>
        <v>54164.3</v>
      </c>
      <c r="E818" s="27">
        <f t="shared" si="190"/>
        <v>46652.25</v>
      </c>
      <c r="F818" s="27">
        <f t="shared" si="191"/>
        <v>100816.55</v>
      </c>
      <c r="G818" s="27" t="s">
        <v>88</v>
      </c>
      <c r="H818" s="34">
        <f t="shared" si="185"/>
        <v>41.608151052414364</v>
      </c>
      <c r="I818">
        <f t="shared" si="186"/>
        <v>242300</v>
      </c>
    </row>
    <row r="819" spans="1:9" ht="15.6" x14ac:dyDescent="0.3">
      <c r="A819" s="27">
        <v>10</v>
      </c>
      <c r="B819" s="27">
        <f t="shared" ref="B819:B841" si="192">(A819*0.74)</f>
        <v>7.4</v>
      </c>
      <c r="C819" s="27">
        <f t="shared" ref="C819:C841" si="193">(A819*2.55)</f>
        <v>25.5</v>
      </c>
      <c r="D819" s="27">
        <f t="shared" ref="D819:D842" si="194">(B819*14639)</f>
        <v>108328.6</v>
      </c>
      <c r="E819" s="27">
        <f t="shared" ref="E819:E842" si="195">(C819*3659)</f>
        <v>93304.5</v>
      </c>
      <c r="F819" s="27">
        <f t="shared" ref="F819:F842" si="196">(D819+E819)</f>
        <v>201633.1</v>
      </c>
      <c r="G819" s="27" t="s">
        <v>88</v>
      </c>
      <c r="H819" s="34">
        <f t="shared" si="185"/>
        <v>41.608151052414364</v>
      </c>
      <c r="I819">
        <f t="shared" si="186"/>
        <v>484600</v>
      </c>
    </row>
    <row r="820" spans="1:9" ht="15.6" x14ac:dyDescent="0.3">
      <c r="A820" s="27">
        <v>15</v>
      </c>
      <c r="B820" s="27">
        <f t="shared" si="192"/>
        <v>11.1</v>
      </c>
      <c r="C820" s="27">
        <f t="shared" si="193"/>
        <v>38.25</v>
      </c>
      <c r="D820" s="27">
        <f t="shared" si="194"/>
        <v>162492.9</v>
      </c>
      <c r="E820" s="27">
        <f t="shared" si="195"/>
        <v>139956.75</v>
      </c>
      <c r="F820" s="27">
        <f t="shared" si="196"/>
        <v>302449.65000000002</v>
      </c>
      <c r="G820" s="27" t="s">
        <v>88</v>
      </c>
      <c r="H820" s="34">
        <f t="shared" si="185"/>
        <v>41.608151052414364</v>
      </c>
      <c r="I820">
        <f t="shared" si="186"/>
        <v>726900</v>
      </c>
    </row>
    <row r="821" spans="1:9" ht="15.6" x14ac:dyDescent="0.3">
      <c r="A821" s="27">
        <v>20</v>
      </c>
      <c r="B821" s="27">
        <f t="shared" si="192"/>
        <v>14.8</v>
      </c>
      <c r="C821" s="27">
        <f t="shared" si="193"/>
        <v>51</v>
      </c>
      <c r="D821" s="27">
        <f t="shared" si="194"/>
        <v>216657.2</v>
      </c>
      <c r="E821" s="27">
        <f t="shared" si="195"/>
        <v>186609</v>
      </c>
      <c r="F821" s="27">
        <f t="shared" si="196"/>
        <v>403266.2</v>
      </c>
      <c r="G821" s="27" t="s">
        <v>88</v>
      </c>
      <c r="H821" s="34">
        <f t="shared" si="185"/>
        <v>41.608151052414364</v>
      </c>
      <c r="I821">
        <f t="shared" si="186"/>
        <v>969200</v>
      </c>
    </row>
    <row r="822" spans="1:9" ht="15.6" x14ac:dyDescent="0.3">
      <c r="A822" s="27">
        <v>25</v>
      </c>
      <c r="B822" s="27">
        <f t="shared" si="192"/>
        <v>18.5</v>
      </c>
      <c r="C822" s="27">
        <f t="shared" si="193"/>
        <v>63.749999999999993</v>
      </c>
      <c r="D822" s="27">
        <f t="shared" si="194"/>
        <v>270821.5</v>
      </c>
      <c r="E822" s="27">
        <f t="shared" si="195"/>
        <v>233261.24999999997</v>
      </c>
      <c r="F822" s="27">
        <f t="shared" si="196"/>
        <v>504082.75</v>
      </c>
      <c r="G822" s="27" t="s">
        <v>88</v>
      </c>
      <c r="H822" s="34">
        <f t="shared" si="185"/>
        <v>41.608151052414364</v>
      </c>
      <c r="I822">
        <f t="shared" si="186"/>
        <v>1211500</v>
      </c>
    </row>
    <row r="823" spans="1:9" ht="15.6" x14ac:dyDescent="0.3">
      <c r="A823" s="27">
        <v>30</v>
      </c>
      <c r="B823" s="27">
        <f t="shared" si="192"/>
        <v>22.2</v>
      </c>
      <c r="C823" s="27">
        <f t="shared" si="193"/>
        <v>76.5</v>
      </c>
      <c r="D823" s="27">
        <f t="shared" si="194"/>
        <v>324985.8</v>
      </c>
      <c r="E823" s="27">
        <f t="shared" si="195"/>
        <v>279913.5</v>
      </c>
      <c r="F823" s="27">
        <f t="shared" si="196"/>
        <v>604899.30000000005</v>
      </c>
      <c r="G823" s="27" t="s">
        <v>88</v>
      </c>
      <c r="H823" s="34">
        <f t="shared" si="185"/>
        <v>41.608151052414364</v>
      </c>
      <c r="I823">
        <f t="shared" si="186"/>
        <v>1453800</v>
      </c>
    </row>
    <row r="824" spans="1:9" ht="15.6" x14ac:dyDescent="0.3">
      <c r="A824" s="27">
        <v>35</v>
      </c>
      <c r="B824" s="27">
        <f t="shared" si="192"/>
        <v>25.9</v>
      </c>
      <c r="C824" s="27">
        <f t="shared" si="193"/>
        <v>89.25</v>
      </c>
      <c r="D824" s="27">
        <f t="shared" si="194"/>
        <v>379150.1</v>
      </c>
      <c r="E824" s="27">
        <f t="shared" si="195"/>
        <v>326565.75</v>
      </c>
      <c r="F824" s="27">
        <f t="shared" si="196"/>
        <v>705715.85</v>
      </c>
      <c r="G824" s="27" t="s">
        <v>88</v>
      </c>
      <c r="H824" s="34">
        <f t="shared" si="185"/>
        <v>41.608151052414364</v>
      </c>
      <c r="I824">
        <f t="shared" si="186"/>
        <v>1696100</v>
      </c>
    </row>
    <row r="825" spans="1:9" ht="15.6" x14ac:dyDescent="0.3">
      <c r="A825" s="27">
        <v>40</v>
      </c>
      <c r="B825" s="27">
        <f t="shared" si="192"/>
        <v>29.6</v>
      </c>
      <c r="C825" s="27">
        <f t="shared" si="193"/>
        <v>102</v>
      </c>
      <c r="D825" s="27">
        <f t="shared" si="194"/>
        <v>433314.4</v>
      </c>
      <c r="E825" s="27">
        <f t="shared" si="195"/>
        <v>373218</v>
      </c>
      <c r="F825" s="27">
        <f t="shared" si="196"/>
        <v>806532.4</v>
      </c>
      <c r="G825" s="27" t="s">
        <v>88</v>
      </c>
      <c r="H825" s="34">
        <f t="shared" si="185"/>
        <v>41.608151052414364</v>
      </c>
      <c r="I825">
        <f t="shared" si="186"/>
        <v>1938400</v>
      </c>
    </row>
    <row r="826" spans="1:9" ht="15.6" x14ac:dyDescent="0.3">
      <c r="A826" s="27">
        <v>45</v>
      </c>
      <c r="B826" s="27">
        <f t="shared" si="192"/>
        <v>33.299999999999997</v>
      </c>
      <c r="C826" s="27">
        <f t="shared" si="193"/>
        <v>114.74999999999999</v>
      </c>
      <c r="D826" s="27">
        <f t="shared" si="194"/>
        <v>487478.69999999995</v>
      </c>
      <c r="E826" s="27">
        <f t="shared" si="195"/>
        <v>419870.24999999994</v>
      </c>
      <c r="F826" s="27">
        <f t="shared" si="196"/>
        <v>907348.95</v>
      </c>
      <c r="G826" s="27" t="s">
        <v>88</v>
      </c>
      <c r="H826" s="34">
        <f t="shared" si="185"/>
        <v>41.608151052414364</v>
      </c>
      <c r="I826">
        <f t="shared" si="186"/>
        <v>2180700</v>
      </c>
    </row>
    <row r="827" spans="1:9" ht="15.6" x14ac:dyDescent="0.3">
      <c r="A827" s="27">
        <v>50</v>
      </c>
      <c r="B827" s="27">
        <f t="shared" si="192"/>
        <v>37</v>
      </c>
      <c r="C827" s="27">
        <f t="shared" si="193"/>
        <v>127.49999999999999</v>
      </c>
      <c r="D827" s="27">
        <f t="shared" si="194"/>
        <v>541643</v>
      </c>
      <c r="E827" s="27">
        <f t="shared" si="195"/>
        <v>466522.49999999994</v>
      </c>
      <c r="F827" s="27">
        <f t="shared" si="196"/>
        <v>1008165.5</v>
      </c>
      <c r="G827" s="27" t="s">
        <v>88</v>
      </c>
      <c r="H827" s="34">
        <f t="shared" si="185"/>
        <v>41.608151052414364</v>
      </c>
      <c r="I827">
        <f t="shared" si="186"/>
        <v>2423000</v>
      </c>
    </row>
    <row r="828" spans="1:9" ht="15.6" x14ac:dyDescent="0.3">
      <c r="A828" s="27">
        <v>55</v>
      </c>
      <c r="B828" s="27">
        <f t="shared" si="192"/>
        <v>40.700000000000003</v>
      </c>
      <c r="C828" s="27">
        <f t="shared" si="193"/>
        <v>140.25</v>
      </c>
      <c r="D828" s="27">
        <f t="shared" si="194"/>
        <v>595807.30000000005</v>
      </c>
      <c r="E828" s="27">
        <f t="shared" si="195"/>
        <v>513174.75</v>
      </c>
      <c r="F828" s="27">
        <f t="shared" si="196"/>
        <v>1108982.05</v>
      </c>
      <c r="G828" s="27" t="s">
        <v>88</v>
      </c>
      <c r="H828" s="34">
        <f t="shared" si="185"/>
        <v>41.608151052414364</v>
      </c>
      <c r="I828">
        <f t="shared" si="186"/>
        <v>2665300</v>
      </c>
    </row>
    <row r="829" spans="1:9" ht="15.6" x14ac:dyDescent="0.3">
      <c r="A829" s="27">
        <v>60</v>
      </c>
      <c r="B829" s="27">
        <f t="shared" si="192"/>
        <v>44.4</v>
      </c>
      <c r="C829" s="27">
        <f t="shared" si="193"/>
        <v>153</v>
      </c>
      <c r="D829" s="27">
        <f t="shared" si="194"/>
        <v>649971.6</v>
      </c>
      <c r="E829" s="27">
        <f t="shared" si="195"/>
        <v>559827</v>
      </c>
      <c r="F829" s="27">
        <f t="shared" si="196"/>
        <v>1209798.6000000001</v>
      </c>
      <c r="G829" s="27" t="s">
        <v>88</v>
      </c>
      <c r="H829" s="34">
        <f t="shared" si="185"/>
        <v>41.608151052414364</v>
      </c>
      <c r="I829">
        <f t="shared" si="186"/>
        <v>2907600</v>
      </c>
    </row>
    <row r="830" spans="1:9" ht="15.6" x14ac:dyDescent="0.3">
      <c r="A830" s="27">
        <v>65</v>
      </c>
      <c r="B830" s="27">
        <f t="shared" si="192"/>
        <v>48.1</v>
      </c>
      <c r="C830" s="27">
        <f t="shared" si="193"/>
        <v>165.75</v>
      </c>
      <c r="D830" s="27">
        <f t="shared" si="194"/>
        <v>704135.9</v>
      </c>
      <c r="E830" s="27">
        <f t="shared" si="195"/>
        <v>606479.25</v>
      </c>
      <c r="F830" s="27">
        <f t="shared" si="196"/>
        <v>1310615.1499999999</v>
      </c>
      <c r="G830" s="27" t="s">
        <v>88</v>
      </c>
      <c r="H830" s="34">
        <f t="shared" si="185"/>
        <v>41.608151052414364</v>
      </c>
      <c r="I830">
        <f t="shared" si="186"/>
        <v>3149900</v>
      </c>
    </row>
    <row r="831" spans="1:9" ht="15.6" x14ac:dyDescent="0.3">
      <c r="A831" s="27">
        <v>70</v>
      </c>
      <c r="B831" s="27">
        <f t="shared" si="192"/>
        <v>51.8</v>
      </c>
      <c r="C831" s="27">
        <f t="shared" si="193"/>
        <v>178.5</v>
      </c>
      <c r="D831" s="27">
        <f t="shared" si="194"/>
        <v>758300.2</v>
      </c>
      <c r="E831" s="27">
        <f t="shared" si="195"/>
        <v>653131.5</v>
      </c>
      <c r="F831" s="27">
        <f t="shared" si="196"/>
        <v>1411431.7</v>
      </c>
      <c r="G831" s="27" t="s">
        <v>88</v>
      </c>
      <c r="H831" s="34">
        <f t="shared" si="185"/>
        <v>41.608151052414364</v>
      </c>
      <c r="I831">
        <f t="shared" si="186"/>
        <v>3392200</v>
      </c>
    </row>
    <row r="832" spans="1:9" ht="15.6" x14ac:dyDescent="0.3">
      <c r="A832" s="27">
        <v>75</v>
      </c>
      <c r="B832" s="27">
        <f t="shared" si="192"/>
        <v>55.5</v>
      </c>
      <c r="C832" s="27">
        <f t="shared" si="193"/>
        <v>191.25</v>
      </c>
      <c r="D832" s="27">
        <f t="shared" si="194"/>
        <v>812464.5</v>
      </c>
      <c r="E832" s="27">
        <f t="shared" si="195"/>
        <v>699783.75</v>
      </c>
      <c r="F832" s="27">
        <f t="shared" si="196"/>
        <v>1512248.25</v>
      </c>
      <c r="G832" s="27" t="s">
        <v>88</v>
      </c>
      <c r="H832" s="34">
        <f t="shared" si="185"/>
        <v>41.608151052414364</v>
      </c>
      <c r="I832">
        <f t="shared" si="186"/>
        <v>3634500</v>
      </c>
    </row>
    <row r="833" spans="1:9" ht="15.6" x14ac:dyDescent="0.3">
      <c r="A833" s="27">
        <v>80</v>
      </c>
      <c r="B833" s="27">
        <f t="shared" si="192"/>
        <v>59.2</v>
      </c>
      <c r="C833" s="27">
        <f t="shared" si="193"/>
        <v>204</v>
      </c>
      <c r="D833" s="27">
        <f t="shared" si="194"/>
        <v>866628.8</v>
      </c>
      <c r="E833" s="27">
        <f t="shared" si="195"/>
        <v>746436</v>
      </c>
      <c r="F833" s="27">
        <f t="shared" si="196"/>
        <v>1613064.8</v>
      </c>
      <c r="G833" s="27" t="s">
        <v>88</v>
      </c>
      <c r="H833" s="34">
        <f t="shared" si="185"/>
        <v>41.608151052414364</v>
      </c>
      <c r="I833">
        <f t="shared" si="186"/>
        <v>3876800</v>
      </c>
    </row>
    <row r="834" spans="1:9" ht="15.6" x14ac:dyDescent="0.3">
      <c r="A834" s="27">
        <v>85</v>
      </c>
      <c r="B834" s="27">
        <f t="shared" si="192"/>
        <v>62.9</v>
      </c>
      <c r="C834" s="27">
        <f t="shared" si="193"/>
        <v>216.74999999999997</v>
      </c>
      <c r="D834" s="27">
        <f t="shared" si="194"/>
        <v>920793.1</v>
      </c>
      <c r="E834" s="27">
        <f t="shared" si="195"/>
        <v>793088.24999999988</v>
      </c>
      <c r="F834" s="27">
        <f t="shared" si="196"/>
        <v>1713881.3499999999</v>
      </c>
      <c r="G834" s="27" t="s">
        <v>88</v>
      </c>
      <c r="H834" s="34">
        <f t="shared" si="185"/>
        <v>41.608151052414364</v>
      </c>
      <c r="I834">
        <f t="shared" si="186"/>
        <v>4119100</v>
      </c>
    </row>
    <row r="835" spans="1:9" ht="15.6" x14ac:dyDescent="0.3">
      <c r="A835" s="27">
        <v>90</v>
      </c>
      <c r="B835" s="27">
        <f t="shared" si="192"/>
        <v>66.599999999999994</v>
      </c>
      <c r="C835" s="27">
        <f t="shared" si="193"/>
        <v>229.49999999999997</v>
      </c>
      <c r="D835" s="27">
        <f t="shared" si="194"/>
        <v>974957.39999999991</v>
      </c>
      <c r="E835" s="27">
        <f t="shared" si="195"/>
        <v>839740.49999999988</v>
      </c>
      <c r="F835" s="27">
        <f t="shared" si="196"/>
        <v>1814697.9</v>
      </c>
      <c r="G835" s="27" t="s">
        <v>88</v>
      </c>
      <c r="H835" s="34">
        <f t="shared" ref="H835:H865" si="197">(F835/I835)*100</f>
        <v>41.608151052414364</v>
      </c>
      <c r="I835">
        <f t="shared" ref="I835:I865" si="198">(48460*A835)</f>
        <v>4361400</v>
      </c>
    </row>
    <row r="836" spans="1:9" ht="15.6" x14ac:dyDescent="0.3">
      <c r="A836" s="27">
        <v>95</v>
      </c>
      <c r="B836" s="27">
        <f t="shared" si="192"/>
        <v>70.3</v>
      </c>
      <c r="C836" s="27">
        <f t="shared" si="193"/>
        <v>242.24999999999997</v>
      </c>
      <c r="D836" s="27">
        <f t="shared" si="194"/>
        <v>1029121.7</v>
      </c>
      <c r="E836" s="27">
        <f t="shared" si="195"/>
        <v>886392.74999999988</v>
      </c>
      <c r="F836" s="27">
        <f t="shared" si="196"/>
        <v>1915514.4499999997</v>
      </c>
      <c r="G836" s="27" t="s">
        <v>88</v>
      </c>
      <c r="H836" s="34">
        <f t="shared" si="197"/>
        <v>41.608151052414357</v>
      </c>
      <c r="I836">
        <f t="shared" si="198"/>
        <v>4603700</v>
      </c>
    </row>
    <row r="837" spans="1:9" ht="15.6" x14ac:dyDescent="0.3">
      <c r="A837" s="27">
        <v>100</v>
      </c>
      <c r="B837" s="27">
        <f t="shared" si="192"/>
        <v>74</v>
      </c>
      <c r="C837" s="27">
        <f t="shared" si="193"/>
        <v>254.99999999999997</v>
      </c>
      <c r="D837" s="27">
        <f t="shared" si="194"/>
        <v>1083286</v>
      </c>
      <c r="E837" s="27">
        <f t="shared" si="195"/>
        <v>933044.99999999988</v>
      </c>
      <c r="F837" s="27">
        <f t="shared" si="196"/>
        <v>2016331</v>
      </c>
      <c r="G837" s="27" t="s">
        <v>88</v>
      </c>
      <c r="H837" s="34">
        <f t="shared" si="197"/>
        <v>41.608151052414364</v>
      </c>
      <c r="I837">
        <f t="shared" si="198"/>
        <v>4846000</v>
      </c>
    </row>
    <row r="838" spans="1:9" ht="15.6" x14ac:dyDescent="0.3">
      <c r="A838" s="27">
        <v>105</v>
      </c>
      <c r="B838" s="27">
        <f t="shared" si="192"/>
        <v>77.7</v>
      </c>
      <c r="C838" s="27">
        <f t="shared" si="193"/>
        <v>267.75</v>
      </c>
      <c r="D838" s="27">
        <f t="shared" si="194"/>
        <v>1137450.3</v>
      </c>
      <c r="E838" s="27">
        <f t="shared" si="195"/>
        <v>979697.25</v>
      </c>
      <c r="F838" s="27">
        <f t="shared" si="196"/>
        <v>2117147.5499999998</v>
      </c>
      <c r="G838" s="27" t="s">
        <v>88</v>
      </c>
      <c r="H838" s="34">
        <f t="shared" si="197"/>
        <v>41.608151052414364</v>
      </c>
      <c r="I838">
        <f t="shared" si="198"/>
        <v>5088300</v>
      </c>
    </row>
    <row r="839" spans="1:9" ht="15.6" x14ac:dyDescent="0.3">
      <c r="A839" s="27">
        <v>110</v>
      </c>
      <c r="B839" s="27">
        <f t="shared" si="192"/>
        <v>81.400000000000006</v>
      </c>
      <c r="C839" s="27">
        <f t="shared" si="193"/>
        <v>280.5</v>
      </c>
      <c r="D839" s="27">
        <f t="shared" si="194"/>
        <v>1191614.6000000001</v>
      </c>
      <c r="E839" s="27">
        <f t="shared" si="195"/>
        <v>1026349.5</v>
      </c>
      <c r="F839" s="27">
        <f t="shared" si="196"/>
        <v>2217964.1</v>
      </c>
      <c r="G839" s="27" t="s">
        <v>88</v>
      </c>
      <c r="H839" s="34">
        <f t="shared" si="197"/>
        <v>41.608151052414364</v>
      </c>
      <c r="I839">
        <f t="shared" si="198"/>
        <v>5330600</v>
      </c>
    </row>
    <row r="840" spans="1:9" ht="15.6" x14ac:dyDescent="0.3">
      <c r="A840" s="27">
        <v>115</v>
      </c>
      <c r="B840" s="27">
        <f t="shared" si="192"/>
        <v>85.1</v>
      </c>
      <c r="C840" s="27">
        <f t="shared" si="193"/>
        <v>293.25</v>
      </c>
      <c r="D840" s="27">
        <f t="shared" si="194"/>
        <v>1245778.8999999999</v>
      </c>
      <c r="E840" s="27">
        <f t="shared" si="195"/>
        <v>1073001.75</v>
      </c>
      <c r="F840" s="27">
        <f t="shared" si="196"/>
        <v>2318780.65</v>
      </c>
      <c r="G840" s="27" t="s">
        <v>88</v>
      </c>
      <c r="H840" s="34">
        <f t="shared" si="197"/>
        <v>41.608151052414364</v>
      </c>
      <c r="I840">
        <f t="shared" si="198"/>
        <v>5572900</v>
      </c>
    </row>
    <row r="841" spans="1:9" ht="15.6" x14ac:dyDescent="0.3">
      <c r="A841" s="27">
        <v>120</v>
      </c>
      <c r="B841" s="27">
        <f t="shared" si="192"/>
        <v>88.8</v>
      </c>
      <c r="C841" s="27">
        <f t="shared" si="193"/>
        <v>306</v>
      </c>
      <c r="D841" s="27">
        <f t="shared" si="194"/>
        <v>1299943.2</v>
      </c>
      <c r="E841" s="27">
        <f t="shared" si="195"/>
        <v>1119654</v>
      </c>
      <c r="F841" s="27">
        <f t="shared" si="196"/>
        <v>2419597.2000000002</v>
      </c>
      <c r="G841" s="27" t="s">
        <v>88</v>
      </c>
      <c r="H841" s="34">
        <f t="shared" si="197"/>
        <v>41.608151052414364</v>
      </c>
      <c r="I841">
        <f t="shared" si="198"/>
        <v>5815200</v>
      </c>
    </row>
    <row r="842" spans="1:9" ht="15.6" x14ac:dyDescent="0.3">
      <c r="A842" s="27">
        <v>5</v>
      </c>
      <c r="B842" s="27">
        <f>(A842*0.64)</f>
        <v>3.2</v>
      </c>
      <c r="C842" s="27">
        <f>(A842*2.06)</f>
        <v>10.3</v>
      </c>
      <c r="D842" s="27">
        <f t="shared" si="194"/>
        <v>46844.800000000003</v>
      </c>
      <c r="E842" s="27">
        <f t="shared" si="195"/>
        <v>37687.700000000004</v>
      </c>
      <c r="F842" s="27">
        <f t="shared" si="196"/>
        <v>84532.5</v>
      </c>
      <c r="G842" s="27" t="s">
        <v>89</v>
      </c>
      <c r="H842" s="34">
        <f t="shared" si="197"/>
        <v>34.887536112257536</v>
      </c>
      <c r="I842">
        <f t="shared" si="198"/>
        <v>242300</v>
      </c>
    </row>
    <row r="843" spans="1:9" ht="15.6" x14ac:dyDescent="0.3">
      <c r="A843" s="27">
        <v>10</v>
      </c>
      <c r="B843" s="27">
        <f t="shared" ref="B843:B865" si="199">(A843*0.64)</f>
        <v>6.4</v>
      </c>
      <c r="C843" s="27">
        <f t="shared" ref="C843:C865" si="200">(A843*2.06)</f>
        <v>20.6</v>
      </c>
      <c r="D843" s="27">
        <f t="shared" ref="D843:D865" si="201">(B843*14639)</f>
        <v>93689.600000000006</v>
      </c>
      <c r="E843" s="27">
        <f t="shared" ref="E843:E865" si="202">(C843*3659)</f>
        <v>75375.400000000009</v>
      </c>
      <c r="F843" s="27">
        <f t="shared" ref="F843:F865" si="203">(D843+E843)</f>
        <v>169065</v>
      </c>
      <c r="G843" s="27" t="s">
        <v>89</v>
      </c>
      <c r="H843" s="34">
        <f t="shared" si="197"/>
        <v>34.887536112257536</v>
      </c>
      <c r="I843">
        <f t="shared" si="198"/>
        <v>484600</v>
      </c>
    </row>
    <row r="844" spans="1:9" ht="15.6" x14ac:dyDescent="0.3">
      <c r="A844" s="27">
        <v>15</v>
      </c>
      <c r="B844" s="27">
        <f t="shared" si="199"/>
        <v>9.6</v>
      </c>
      <c r="C844" s="27">
        <f t="shared" si="200"/>
        <v>30.900000000000002</v>
      </c>
      <c r="D844" s="27">
        <f t="shared" si="201"/>
        <v>140534.39999999999</v>
      </c>
      <c r="E844" s="27">
        <f t="shared" si="202"/>
        <v>113063.1</v>
      </c>
      <c r="F844" s="27">
        <f t="shared" si="203"/>
        <v>253597.5</v>
      </c>
      <c r="G844" s="27" t="s">
        <v>89</v>
      </c>
      <c r="H844" s="34">
        <f t="shared" si="197"/>
        <v>34.887536112257536</v>
      </c>
      <c r="I844">
        <f t="shared" si="198"/>
        <v>726900</v>
      </c>
    </row>
    <row r="845" spans="1:9" ht="15.6" x14ac:dyDescent="0.3">
      <c r="A845" s="27">
        <v>20</v>
      </c>
      <c r="B845" s="27">
        <f t="shared" si="199"/>
        <v>12.8</v>
      </c>
      <c r="C845" s="27">
        <f t="shared" si="200"/>
        <v>41.2</v>
      </c>
      <c r="D845" s="27">
        <f t="shared" si="201"/>
        <v>187379.20000000001</v>
      </c>
      <c r="E845" s="27">
        <f t="shared" si="202"/>
        <v>150750.80000000002</v>
      </c>
      <c r="F845" s="27">
        <f t="shared" si="203"/>
        <v>338130</v>
      </c>
      <c r="G845" s="27" t="s">
        <v>89</v>
      </c>
      <c r="H845" s="34">
        <f t="shared" si="197"/>
        <v>34.887536112257536</v>
      </c>
      <c r="I845">
        <f t="shared" si="198"/>
        <v>969200</v>
      </c>
    </row>
    <row r="846" spans="1:9" ht="15.6" x14ac:dyDescent="0.3">
      <c r="A846" s="27">
        <v>25</v>
      </c>
      <c r="B846" s="27">
        <f t="shared" si="199"/>
        <v>16</v>
      </c>
      <c r="C846" s="27">
        <f t="shared" si="200"/>
        <v>51.5</v>
      </c>
      <c r="D846" s="27">
        <f t="shared" si="201"/>
        <v>234224</v>
      </c>
      <c r="E846" s="27">
        <f t="shared" si="202"/>
        <v>188438.5</v>
      </c>
      <c r="F846" s="27">
        <f t="shared" si="203"/>
        <v>422662.5</v>
      </c>
      <c r="G846" s="27" t="s">
        <v>89</v>
      </c>
      <c r="H846" s="34">
        <f t="shared" si="197"/>
        <v>34.887536112257536</v>
      </c>
      <c r="I846">
        <f t="shared" si="198"/>
        <v>1211500</v>
      </c>
    </row>
    <row r="847" spans="1:9" ht="15.6" x14ac:dyDescent="0.3">
      <c r="A847" s="27">
        <v>30</v>
      </c>
      <c r="B847" s="27">
        <f t="shared" si="199"/>
        <v>19.2</v>
      </c>
      <c r="C847" s="27">
        <f t="shared" si="200"/>
        <v>61.800000000000004</v>
      </c>
      <c r="D847" s="27">
        <f t="shared" si="201"/>
        <v>281068.79999999999</v>
      </c>
      <c r="E847" s="27">
        <f t="shared" si="202"/>
        <v>226126.2</v>
      </c>
      <c r="F847" s="27">
        <f t="shared" si="203"/>
        <v>507195</v>
      </c>
      <c r="G847" s="27" t="s">
        <v>89</v>
      </c>
      <c r="H847" s="34">
        <f t="shared" si="197"/>
        <v>34.887536112257536</v>
      </c>
      <c r="I847">
        <f t="shared" si="198"/>
        <v>1453800</v>
      </c>
    </row>
    <row r="848" spans="1:9" ht="15.6" x14ac:dyDescent="0.3">
      <c r="A848" s="27">
        <v>35</v>
      </c>
      <c r="B848" s="27">
        <f t="shared" si="199"/>
        <v>22.400000000000002</v>
      </c>
      <c r="C848" s="27">
        <f t="shared" si="200"/>
        <v>72.100000000000009</v>
      </c>
      <c r="D848" s="27">
        <f t="shared" si="201"/>
        <v>327913.60000000003</v>
      </c>
      <c r="E848" s="27">
        <f t="shared" si="202"/>
        <v>263813.90000000002</v>
      </c>
      <c r="F848" s="27">
        <f t="shared" si="203"/>
        <v>591727.5</v>
      </c>
      <c r="G848" s="27" t="s">
        <v>89</v>
      </c>
      <c r="H848" s="34">
        <f t="shared" si="197"/>
        <v>34.887536112257536</v>
      </c>
      <c r="I848">
        <f t="shared" si="198"/>
        <v>1696100</v>
      </c>
    </row>
    <row r="849" spans="1:9" ht="15.6" x14ac:dyDescent="0.3">
      <c r="A849" s="27">
        <v>40</v>
      </c>
      <c r="B849" s="27">
        <f t="shared" si="199"/>
        <v>25.6</v>
      </c>
      <c r="C849" s="27">
        <f t="shared" si="200"/>
        <v>82.4</v>
      </c>
      <c r="D849" s="27">
        <f t="shared" si="201"/>
        <v>374758.40000000002</v>
      </c>
      <c r="E849" s="27">
        <f t="shared" si="202"/>
        <v>301501.60000000003</v>
      </c>
      <c r="F849" s="27">
        <f t="shared" si="203"/>
        <v>676260</v>
      </c>
      <c r="G849" s="27" t="s">
        <v>89</v>
      </c>
      <c r="H849" s="34">
        <f t="shared" si="197"/>
        <v>34.887536112257536</v>
      </c>
      <c r="I849">
        <f t="shared" si="198"/>
        <v>1938400</v>
      </c>
    </row>
    <row r="850" spans="1:9" ht="15.6" x14ac:dyDescent="0.3">
      <c r="A850" s="27">
        <v>45</v>
      </c>
      <c r="B850" s="27">
        <f t="shared" si="199"/>
        <v>28.8</v>
      </c>
      <c r="C850" s="27">
        <f t="shared" si="200"/>
        <v>92.7</v>
      </c>
      <c r="D850" s="27">
        <f t="shared" si="201"/>
        <v>421603.2</v>
      </c>
      <c r="E850" s="27">
        <f t="shared" si="202"/>
        <v>339189.3</v>
      </c>
      <c r="F850" s="27">
        <f t="shared" si="203"/>
        <v>760792.5</v>
      </c>
      <c r="G850" s="27" t="s">
        <v>89</v>
      </c>
      <c r="H850" s="34">
        <f t="shared" si="197"/>
        <v>34.887536112257536</v>
      </c>
      <c r="I850">
        <f t="shared" si="198"/>
        <v>2180700</v>
      </c>
    </row>
    <row r="851" spans="1:9" ht="15.6" x14ac:dyDescent="0.3">
      <c r="A851" s="27">
        <v>50</v>
      </c>
      <c r="B851" s="27">
        <f t="shared" si="199"/>
        <v>32</v>
      </c>
      <c r="C851" s="27">
        <f t="shared" si="200"/>
        <v>103</v>
      </c>
      <c r="D851" s="27">
        <f t="shared" si="201"/>
        <v>468448</v>
      </c>
      <c r="E851" s="27">
        <f t="shared" si="202"/>
        <v>376877</v>
      </c>
      <c r="F851" s="27">
        <f t="shared" si="203"/>
        <v>845325</v>
      </c>
      <c r="G851" s="27" t="s">
        <v>89</v>
      </c>
      <c r="H851" s="34">
        <f t="shared" si="197"/>
        <v>34.887536112257536</v>
      </c>
      <c r="I851">
        <f t="shared" si="198"/>
        <v>2423000</v>
      </c>
    </row>
    <row r="852" spans="1:9" ht="15.6" x14ac:dyDescent="0.3">
      <c r="A852" s="27">
        <v>55</v>
      </c>
      <c r="B852" s="27">
        <f t="shared" si="199"/>
        <v>35.200000000000003</v>
      </c>
      <c r="C852" s="27">
        <f t="shared" si="200"/>
        <v>113.3</v>
      </c>
      <c r="D852" s="27">
        <f t="shared" si="201"/>
        <v>515292.80000000005</v>
      </c>
      <c r="E852" s="27">
        <f t="shared" si="202"/>
        <v>414564.7</v>
      </c>
      <c r="F852" s="27">
        <f t="shared" si="203"/>
        <v>929857.5</v>
      </c>
      <c r="G852" s="27" t="s">
        <v>89</v>
      </c>
      <c r="H852" s="34">
        <f t="shared" si="197"/>
        <v>34.887536112257536</v>
      </c>
      <c r="I852">
        <f t="shared" si="198"/>
        <v>2665300</v>
      </c>
    </row>
    <row r="853" spans="1:9" ht="15.6" x14ac:dyDescent="0.3">
      <c r="A853" s="27">
        <v>60</v>
      </c>
      <c r="B853" s="27">
        <f t="shared" si="199"/>
        <v>38.4</v>
      </c>
      <c r="C853" s="27">
        <f t="shared" si="200"/>
        <v>123.60000000000001</v>
      </c>
      <c r="D853" s="27">
        <f t="shared" si="201"/>
        <v>562137.59999999998</v>
      </c>
      <c r="E853" s="27">
        <f t="shared" si="202"/>
        <v>452252.4</v>
      </c>
      <c r="F853" s="27">
        <f t="shared" si="203"/>
        <v>1014390</v>
      </c>
      <c r="G853" s="27" t="s">
        <v>89</v>
      </c>
      <c r="H853" s="34">
        <f t="shared" si="197"/>
        <v>34.887536112257536</v>
      </c>
      <c r="I853">
        <f t="shared" si="198"/>
        <v>2907600</v>
      </c>
    </row>
    <row r="854" spans="1:9" ht="15.6" x14ac:dyDescent="0.3">
      <c r="A854" s="27">
        <v>65</v>
      </c>
      <c r="B854" s="27">
        <f t="shared" si="199"/>
        <v>41.6</v>
      </c>
      <c r="C854" s="27">
        <f t="shared" si="200"/>
        <v>133.9</v>
      </c>
      <c r="D854" s="27">
        <f t="shared" si="201"/>
        <v>608982.4</v>
      </c>
      <c r="E854" s="27">
        <f t="shared" si="202"/>
        <v>489940.10000000003</v>
      </c>
      <c r="F854" s="27">
        <f t="shared" si="203"/>
        <v>1098922.5</v>
      </c>
      <c r="G854" s="27" t="s">
        <v>89</v>
      </c>
      <c r="H854" s="34">
        <f t="shared" si="197"/>
        <v>34.887536112257536</v>
      </c>
      <c r="I854">
        <f t="shared" si="198"/>
        <v>3149900</v>
      </c>
    </row>
    <row r="855" spans="1:9" ht="15.6" x14ac:dyDescent="0.3">
      <c r="A855" s="27">
        <v>70</v>
      </c>
      <c r="B855" s="27">
        <f t="shared" si="199"/>
        <v>44.800000000000004</v>
      </c>
      <c r="C855" s="27">
        <f t="shared" si="200"/>
        <v>144.20000000000002</v>
      </c>
      <c r="D855" s="27">
        <f t="shared" si="201"/>
        <v>655827.20000000007</v>
      </c>
      <c r="E855" s="27">
        <f t="shared" si="202"/>
        <v>527627.80000000005</v>
      </c>
      <c r="F855" s="27">
        <f t="shared" si="203"/>
        <v>1183455</v>
      </c>
      <c r="G855" s="27" t="s">
        <v>89</v>
      </c>
      <c r="H855" s="34">
        <f t="shared" si="197"/>
        <v>34.887536112257536</v>
      </c>
      <c r="I855">
        <f t="shared" si="198"/>
        <v>3392200</v>
      </c>
    </row>
    <row r="856" spans="1:9" ht="15.6" x14ac:dyDescent="0.3">
      <c r="A856" s="27">
        <v>75</v>
      </c>
      <c r="B856" s="27">
        <f t="shared" si="199"/>
        <v>48</v>
      </c>
      <c r="C856" s="27">
        <f t="shared" si="200"/>
        <v>154.5</v>
      </c>
      <c r="D856" s="27">
        <f t="shared" si="201"/>
        <v>702672</v>
      </c>
      <c r="E856" s="27">
        <f t="shared" si="202"/>
        <v>565315.5</v>
      </c>
      <c r="F856" s="27">
        <f t="shared" si="203"/>
        <v>1267987.5</v>
      </c>
      <c r="G856" s="27" t="s">
        <v>89</v>
      </c>
      <c r="H856" s="34">
        <f t="shared" si="197"/>
        <v>34.887536112257536</v>
      </c>
      <c r="I856">
        <f t="shared" si="198"/>
        <v>3634500</v>
      </c>
    </row>
    <row r="857" spans="1:9" ht="15.6" x14ac:dyDescent="0.3">
      <c r="A857" s="27">
        <v>80</v>
      </c>
      <c r="B857" s="27">
        <f t="shared" si="199"/>
        <v>51.2</v>
      </c>
      <c r="C857" s="27">
        <f t="shared" si="200"/>
        <v>164.8</v>
      </c>
      <c r="D857" s="27">
        <f t="shared" si="201"/>
        <v>749516.80000000005</v>
      </c>
      <c r="E857" s="27">
        <f t="shared" si="202"/>
        <v>603003.20000000007</v>
      </c>
      <c r="F857" s="27">
        <f t="shared" si="203"/>
        <v>1352520</v>
      </c>
      <c r="G857" s="27" t="s">
        <v>89</v>
      </c>
      <c r="H857" s="34">
        <f t="shared" si="197"/>
        <v>34.887536112257536</v>
      </c>
      <c r="I857">
        <f t="shared" si="198"/>
        <v>3876800</v>
      </c>
    </row>
    <row r="858" spans="1:9" ht="15.6" x14ac:dyDescent="0.3">
      <c r="A858" s="27">
        <v>85</v>
      </c>
      <c r="B858" s="27">
        <f t="shared" si="199"/>
        <v>54.4</v>
      </c>
      <c r="C858" s="27">
        <f t="shared" si="200"/>
        <v>175.1</v>
      </c>
      <c r="D858" s="27">
        <f t="shared" si="201"/>
        <v>796361.6</v>
      </c>
      <c r="E858" s="27">
        <f t="shared" si="202"/>
        <v>640690.9</v>
      </c>
      <c r="F858" s="27">
        <f t="shared" si="203"/>
        <v>1437052.5</v>
      </c>
      <c r="G858" s="27" t="s">
        <v>89</v>
      </c>
      <c r="H858" s="34">
        <f t="shared" si="197"/>
        <v>34.887536112257536</v>
      </c>
      <c r="I858">
        <f t="shared" si="198"/>
        <v>4119100</v>
      </c>
    </row>
    <row r="859" spans="1:9" ht="15.6" x14ac:dyDescent="0.3">
      <c r="A859" s="27">
        <v>90</v>
      </c>
      <c r="B859" s="27">
        <f t="shared" si="199"/>
        <v>57.6</v>
      </c>
      <c r="C859" s="27">
        <f t="shared" si="200"/>
        <v>185.4</v>
      </c>
      <c r="D859" s="27">
        <f t="shared" si="201"/>
        <v>843206.4</v>
      </c>
      <c r="E859" s="27">
        <f t="shared" si="202"/>
        <v>678378.6</v>
      </c>
      <c r="F859" s="27">
        <f t="shared" si="203"/>
        <v>1521585</v>
      </c>
      <c r="G859" s="27" t="s">
        <v>89</v>
      </c>
      <c r="H859" s="34">
        <f t="shared" si="197"/>
        <v>34.887536112257536</v>
      </c>
      <c r="I859">
        <f t="shared" si="198"/>
        <v>4361400</v>
      </c>
    </row>
    <row r="860" spans="1:9" ht="15.6" x14ac:dyDescent="0.3">
      <c r="A860" s="27">
        <v>95</v>
      </c>
      <c r="B860" s="27">
        <f t="shared" si="199"/>
        <v>60.800000000000004</v>
      </c>
      <c r="C860" s="27">
        <f t="shared" si="200"/>
        <v>195.70000000000002</v>
      </c>
      <c r="D860" s="27">
        <f t="shared" si="201"/>
        <v>890051.20000000007</v>
      </c>
      <c r="E860" s="27">
        <f t="shared" si="202"/>
        <v>716066.3</v>
      </c>
      <c r="F860" s="27">
        <f t="shared" si="203"/>
        <v>1606117.5</v>
      </c>
      <c r="G860" s="27" t="s">
        <v>89</v>
      </c>
      <c r="H860" s="34">
        <f t="shared" si="197"/>
        <v>34.887536112257536</v>
      </c>
      <c r="I860">
        <f t="shared" si="198"/>
        <v>4603700</v>
      </c>
    </row>
    <row r="861" spans="1:9" ht="15.6" x14ac:dyDescent="0.3">
      <c r="A861" s="27">
        <v>100</v>
      </c>
      <c r="B861" s="27">
        <f t="shared" si="199"/>
        <v>64</v>
      </c>
      <c r="C861" s="27">
        <f t="shared" si="200"/>
        <v>206</v>
      </c>
      <c r="D861" s="27">
        <f t="shared" si="201"/>
        <v>936896</v>
      </c>
      <c r="E861" s="27">
        <f t="shared" si="202"/>
        <v>753754</v>
      </c>
      <c r="F861" s="27">
        <f t="shared" si="203"/>
        <v>1690650</v>
      </c>
      <c r="G861" s="27" t="s">
        <v>89</v>
      </c>
      <c r="H861" s="34">
        <f t="shared" si="197"/>
        <v>34.887536112257536</v>
      </c>
      <c r="I861">
        <f t="shared" si="198"/>
        <v>4846000</v>
      </c>
    </row>
    <row r="862" spans="1:9" ht="15.6" x14ac:dyDescent="0.3">
      <c r="A862" s="27">
        <v>105</v>
      </c>
      <c r="B862" s="27">
        <f t="shared" si="199"/>
        <v>67.2</v>
      </c>
      <c r="C862" s="27">
        <f t="shared" si="200"/>
        <v>216.3</v>
      </c>
      <c r="D862" s="27">
        <f t="shared" si="201"/>
        <v>983740.8</v>
      </c>
      <c r="E862" s="27">
        <f t="shared" si="202"/>
        <v>791441.70000000007</v>
      </c>
      <c r="F862" s="27">
        <f t="shared" si="203"/>
        <v>1775182.5</v>
      </c>
      <c r="G862" s="27" t="s">
        <v>89</v>
      </c>
      <c r="H862" s="34">
        <f t="shared" si="197"/>
        <v>34.887536112257536</v>
      </c>
      <c r="I862">
        <f t="shared" si="198"/>
        <v>5088300</v>
      </c>
    </row>
    <row r="863" spans="1:9" ht="15.6" x14ac:dyDescent="0.3">
      <c r="A863" s="27">
        <v>110</v>
      </c>
      <c r="B863" s="27">
        <f t="shared" si="199"/>
        <v>70.400000000000006</v>
      </c>
      <c r="C863" s="27">
        <f t="shared" si="200"/>
        <v>226.6</v>
      </c>
      <c r="D863" s="27">
        <f t="shared" si="201"/>
        <v>1030585.6000000001</v>
      </c>
      <c r="E863" s="27">
        <f t="shared" si="202"/>
        <v>829129.4</v>
      </c>
      <c r="F863" s="27">
        <f t="shared" si="203"/>
        <v>1859715</v>
      </c>
      <c r="G863" s="27" t="s">
        <v>89</v>
      </c>
      <c r="H863" s="34">
        <f t="shared" si="197"/>
        <v>34.887536112257536</v>
      </c>
      <c r="I863">
        <f t="shared" si="198"/>
        <v>5330600</v>
      </c>
    </row>
    <row r="864" spans="1:9" ht="15.6" x14ac:dyDescent="0.3">
      <c r="A864" s="27">
        <v>115</v>
      </c>
      <c r="B864" s="27">
        <f t="shared" si="199"/>
        <v>73.600000000000009</v>
      </c>
      <c r="C864" s="27">
        <f t="shared" si="200"/>
        <v>236.9</v>
      </c>
      <c r="D864" s="27">
        <f t="shared" si="201"/>
        <v>1077430.4000000001</v>
      </c>
      <c r="E864" s="27">
        <f t="shared" si="202"/>
        <v>866817.1</v>
      </c>
      <c r="F864" s="27">
        <f t="shared" si="203"/>
        <v>1944247.5</v>
      </c>
      <c r="G864" s="27" t="s">
        <v>89</v>
      </c>
      <c r="H864" s="34">
        <f t="shared" si="197"/>
        <v>34.887536112257536</v>
      </c>
      <c r="I864">
        <f t="shared" si="198"/>
        <v>5572900</v>
      </c>
    </row>
    <row r="865" spans="1:9" ht="15.6" x14ac:dyDescent="0.3">
      <c r="A865" s="27">
        <v>120</v>
      </c>
      <c r="B865" s="27">
        <f t="shared" si="199"/>
        <v>76.8</v>
      </c>
      <c r="C865" s="27">
        <f t="shared" si="200"/>
        <v>247.20000000000002</v>
      </c>
      <c r="D865" s="27">
        <f t="shared" si="201"/>
        <v>1124275.2</v>
      </c>
      <c r="E865" s="27">
        <f t="shared" si="202"/>
        <v>904504.8</v>
      </c>
      <c r="F865" s="27">
        <f t="shared" si="203"/>
        <v>2028780</v>
      </c>
      <c r="G865" s="27" t="s">
        <v>89</v>
      </c>
      <c r="H865" s="34">
        <f t="shared" si="197"/>
        <v>34.887536112257536</v>
      </c>
      <c r="I865">
        <f t="shared" si="198"/>
        <v>5815200</v>
      </c>
    </row>
    <row r="866" spans="1:9" ht="15.6" x14ac:dyDescent="0.3">
      <c r="A866" s="27"/>
    </row>
    <row r="867" spans="1:9" ht="15.6" x14ac:dyDescent="0.3">
      <c r="A867" s="27"/>
    </row>
    <row r="868" spans="1:9" ht="15.6" x14ac:dyDescent="0.3">
      <c r="A868" s="27"/>
    </row>
    <row r="869" spans="1:9" ht="15.6" x14ac:dyDescent="0.3">
      <c r="A869" s="27"/>
    </row>
    <row r="870" spans="1:9" ht="15.6" x14ac:dyDescent="0.3">
      <c r="A870" s="27"/>
    </row>
    <row r="871" spans="1:9" ht="15.6" x14ac:dyDescent="0.3">
      <c r="A871" s="27"/>
    </row>
    <row r="872" spans="1:9" ht="15.6" x14ac:dyDescent="0.3">
      <c r="A872" s="27"/>
    </row>
    <row r="873" spans="1:9" ht="15.6" x14ac:dyDescent="0.3">
      <c r="A873" s="27"/>
    </row>
    <row r="874" spans="1:9" ht="15.6" x14ac:dyDescent="0.3">
      <c r="A874" s="27"/>
    </row>
    <row r="875" spans="1:9" ht="15.6" x14ac:dyDescent="0.3">
      <c r="A875" s="27"/>
    </row>
    <row r="876" spans="1:9" ht="15.6" x14ac:dyDescent="0.3">
      <c r="A876" s="27"/>
    </row>
    <row r="877" spans="1:9" ht="15.6" x14ac:dyDescent="0.3">
      <c r="A877" s="27"/>
    </row>
    <row r="878" spans="1:9" ht="15.6" x14ac:dyDescent="0.3">
      <c r="A878" s="27"/>
    </row>
    <row r="879" spans="1:9" ht="15.6" x14ac:dyDescent="0.3">
      <c r="A879" s="27"/>
    </row>
    <row r="880" spans="1:9" ht="15.6" x14ac:dyDescent="0.3">
      <c r="A880" s="27"/>
    </row>
    <row r="881" spans="1:1" ht="15.6" x14ac:dyDescent="0.3">
      <c r="A881" s="27"/>
    </row>
    <row r="882" spans="1:1" ht="15.6" x14ac:dyDescent="0.3">
      <c r="A882" s="27"/>
    </row>
    <row r="883" spans="1:1" ht="15.6" x14ac:dyDescent="0.3">
      <c r="A883" s="27"/>
    </row>
    <row r="884" spans="1:1" ht="15.6" x14ac:dyDescent="0.3">
      <c r="A884" s="27"/>
    </row>
    <row r="885" spans="1:1" ht="15.6" x14ac:dyDescent="0.3">
      <c r="A885" s="27"/>
    </row>
    <row r="886" spans="1:1" ht="15.6" x14ac:dyDescent="0.3">
      <c r="A886" s="27"/>
    </row>
    <row r="887" spans="1:1" ht="15.6" x14ac:dyDescent="0.3">
      <c r="A887" s="27"/>
    </row>
    <row r="888" spans="1:1" ht="15.6" x14ac:dyDescent="0.3">
      <c r="A888" s="27"/>
    </row>
    <row r="889" spans="1:1" ht="15.6" x14ac:dyDescent="0.3">
      <c r="A889" s="27"/>
    </row>
  </sheetData>
  <autoFilter ref="A1:G86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Av Submission characteristics</vt:lpstr>
      <vt:lpstr>Return of Investment</vt:lpstr>
    </vt:vector>
  </TitlesOfParts>
  <Company>Northumbria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Kushwanth Koya</dc:creator>
  <cp:lastModifiedBy>Kushwanth Koya</cp:lastModifiedBy>
  <dcterms:created xsi:type="dcterms:W3CDTF">2016-01-05T18:46:19Z</dcterms:created>
  <dcterms:modified xsi:type="dcterms:W3CDTF">2016-02-11T15:37:18Z</dcterms:modified>
</cp:coreProperties>
</file>