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Rupert\Northumbria\PhD\Write Up\Thesis_Final_Draft\Digital_Appendices\Appendix 2.1\"/>
    </mc:Choice>
  </mc:AlternateContent>
  <bookViews>
    <workbookView xWindow="480" yWindow="780" windowWidth="15600" windowHeight="11100"/>
  </bookViews>
  <sheets>
    <sheet name="Rock-Avalanche Inventory" sheetId="12" r:id="rId1"/>
    <sheet name="Key for inventory columns" sheetId="23" r:id="rId2"/>
    <sheet name="References" sheetId="22" r:id="rId3"/>
    <sheet name="Sheet2" sheetId="25" r:id="rId4"/>
  </sheets>
  <definedNames>
    <definedName name="_xlnm.Print_Area" localSheetId="0">Table17[#All]</definedName>
  </definedNames>
  <calcPr calcId="162913"/>
</workbook>
</file>

<file path=xl/calcChain.xml><?xml version="1.0" encoding="utf-8"?>
<calcChain xmlns="http://schemas.openxmlformats.org/spreadsheetml/2006/main">
  <c r="Q270" i="12" l="1"/>
  <c r="X270" i="12" s="1"/>
  <c r="R270" i="12"/>
  <c r="T270" i="12"/>
  <c r="W270" i="12"/>
  <c r="Q271" i="12"/>
  <c r="AA271" i="12" s="1"/>
  <c r="R271" i="12"/>
  <c r="T271" i="12"/>
  <c r="W271" i="12"/>
  <c r="X271" i="12"/>
  <c r="Q272" i="12"/>
  <c r="X272" i="12" s="1"/>
  <c r="R272" i="12"/>
  <c r="T272" i="12"/>
  <c r="W272" i="12"/>
  <c r="Q273" i="12"/>
  <c r="AA273" i="12" s="1"/>
  <c r="R273" i="12"/>
  <c r="T273" i="12"/>
  <c r="W273" i="12"/>
  <c r="X273" i="12"/>
  <c r="Q274" i="12"/>
  <c r="R274" i="12"/>
  <c r="T274" i="12"/>
  <c r="W274" i="12"/>
  <c r="X274" i="12"/>
  <c r="AA274" i="12"/>
  <c r="Q275" i="12"/>
  <c r="AA275" i="12" s="1"/>
  <c r="R275" i="12"/>
  <c r="T275" i="12"/>
  <c r="W275" i="12"/>
  <c r="X275" i="12"/>
  <c r="Q276" i="12"/>
  <c r="AA276" i="12" s="1"/>
  <c r="R276" i="12"/>
  <c r="T276" i="12"/>
  <c r="W276" i="12"/>
  <c r="X276" i="12"/>
  <c r="Q277" i="12"/>
  <c r="AA277" i="12" s="1"/>
  <c r="R277" i="12"/>
  <c r="T277" i="12"/>
  <c r="W277" i="12"/>
  <c r="X277" i="12"/>
  <c r="Q278" i="12"/>
  <c r="AA278" i="12" s="1"/>
  <c r="R278" i="12"/>
  <c r="T278" i="12"/>
  <c r="W278" i="12"/>
  <c r="X278" i="12"/>
  <c r="Q279" i="12"/>
  <c r="AA279" i="12" s="1"/>
  <c r="R279" i="12"/>
  <c r="T279" i="12"/>
  <c r="W279" i="12"/>
  <c r="X279" i="12"/>
  <c r="Q280" i="12"/>
  <c r="AA280" i="12" s="1"/>
  <c r="R280" i="12"/>
  <c r="T280" i="12"/>
  <c r="W280" i="12"/>
  <c r="X280" i="12"/>
  <c r="Q281" i="12"/>
  <c r="AA281" i="12" s="1"/>
  <c r="R281" i="12"/>
  <c r="T281" i="12"/>
  <c r="W281" i="12"/>
  <c r="X281" i="12"/>
  <c r="Q282" i="12"/>
  <c r="AA282" i="12" s="1"/>
  <c r="R282" i="12"/>
  <c r="T282" i="12"/>
  <c r="W282" i="12"/>
  <c r="X282" i="12"/>
  <c r="Q283" i="12"/>
  <c r="AA283" i="12" s="1"/>
  <c r="R283" i="12"/>
  <c r="T283" i="12"/>
  <c r="W283" i="12"/>
  <c r="X283" i="12"/>
  <c r="Q284" i="12"/>
  <c r="AA284" i="12" s="1"/>
  <c r="R284" i="12"/>
  <c r="T284" i="12"/>
  <c r="W284" i="12"/>
  <c r="X284" i="12"/>
  <c r="Q285" i="12"/>
  <c r="AA285" i="12" s="1"/>
  <c r="R285" i="12"/>
  <c r="T285" i="12"/>
  <c r="W285" i="12"/>
  <c r="X285" i="12"/>
  <c r="Q286" i="12"/>
  <c r="AA286" i="12" s="1"/>
  <c r="R286" i="12"/>
  <c r="T286" i="12"/>
  <c r="W286" i="12"/>
  <c r="X286" i="12"/>
  <c r="Q287" i="12"/>
  <c r="AA287" i="12" s="1"/>
  <c r="R287" i="12"/>
  <c r="T287" i="12"/>
  <c r="W287" i="12"/>
  <c r="X287" i="12"/>
  <c r="Q288" i="12"/>
  <c r="R288" i="12"/>
  <c r="T288" i="12"/>
  <c r="W288" i="12"/>
  <c r="X288" i="12"/>
  <c r="AA288" i="12"/>
  <c r="Q289" i="12"/>
  <c r="R289" i="12"/>
  <c r="T289" i="12"/>
  <c r="W289" i="12"/>
  <c r="X289" i="12"/>
  <c r="AA289" i="12"/>
  <c r="Q290" i="12"/>
  <c r="AA290" i="12" s="1"/>
  <c r="R290" i="12"/>
  <c r="T290" i="12"/>
  <c r="W290" i="12"/>
  <c r="X290" i="12"/>
  <c r="Q291" i="12"/>
  <c r="AA291" i="12" s="1"/>
  <c r="R291" i="12"/>
  <c r="T291" i="12"/>
  <c r="W291" i="12"/>
  <c r="X291" i="12"/>
  <c r="Q292" i="12"/>
  <c r="R292" i="12"/>
  <c r="T292" i="12"/>
  <c r="W292" i="12"/>
  <c r="X292" i="12"/>
  <c r="AA292" i="12"/>
  <c r="Q293" i="12"/>
  <c r="AA293" i="12" s="1"/>
  <c r="R293" i="12"/>
  <c r="T293" i="12"/>
  <c r="W293" i="12"/>
  <c r="X293" i="12"/>
  <c r="Q294" i="12"/>
  <c r="AA294" i="12" s="1"/>
  <c r="R294" i="12"/>
  <c r="T294" i="12"/>
  <c r="W294" i="12"/>
  <c r="X294" i="12"/>
  <c r="Q295" i="12"/>
  <c r="R295" i="12"/>
  <c r="T295" i="12"/>
  <c r="W295" i="12"/>
  <c r="X295" i="12"/>
  <c r="AA295" i="12"/>
  <c r="Q296" i="12"/>
  <c r="AA296" i="12" s="1"/>
  <c r="R296" i="12"/>
  <c r="T296" i="12"/>
  <c r="W296" i="12"/>
  <c r="X296" i="12"/>
  <c r="Q297" i="12"/>
  <c r="AA297" i="12" s="1"/>
  <c r="R297" i="12"/>
  <c r="T297" i="12"/>
  <c r="W297" i="12"/>
  <c r="X297" i="12"/>
  <c r="Q298" i="12"/>
  <c r="AA298" i="12" s="1"/>
  <c r="R298" i="12"/>
  <c r="T298" i="12"/>
  <c r="W298" i="12"/>
  <c r="X298" i="12"/>
  <c r="Q299" i="12"/>
  <c r="AA299" i="12" s="1"/>
  <c r="R299" i="12"/>
  <c r="T299" i="12"/>
  <c r="W299" i="12"/>
  <c r="X299" i="12"/>
  <c r="Q300" i="12"/>
  <c r="AA300" i="12" s="1"/>
  <c r="R300" i="12"/>
  <c r="T300" i="12"/>
  <c r="W300" i="12"/>
  <c r="X300" i="12"/>
  <c r="Q301" i="12"/>
  <c r="AA301" i="12" s="1"/>
  <c r="R301" i="12"/>
  <c r="T301" i="12"/>
  <c r="W301" i="12"/>
  <c r="X301" i="12"/>
  <c r="Q302" i="12"/>
  <c r="AA302" i="12" s="1"/>
  <c r="R302" i="12"/>
  <c r="T302" i="12"/>
  <c r="W302" i="12"/>
  <c r="X302" i="12"/>
  <c r="Q303" i="12"/>
  <c r="AA303" i="12" s="1"/>
  <c r="R303" i="12"/>
  <c r="T303" i="12"/>
  <c r="W303" i="12"/>
  <c r="X303" i="12"/>
  <c r="Q304" i="12"/>
  <c r="AA304" i="12" s="1"/>
  <c r="R304" i="12"/>
  <c r="T304" i="12"/>
  <c r="W304" i="12"/>
  <c r="X304" i="12"/>
  <c r="Q305" i="12"/>
  <c r="AA305" i="12" s="1"/>
  <c r="R305" i="12"/>
  <c r="T305" i="12"/>
  <c r="W305" i="12"/>
  <c r="X305" i="12"/>
  <c r="Q306" i="12"/>
  <c r="AA306" i="12" s="1"/>
  <c r="R306" i="12"/>
  <c r="T306" i="12"/>
  <c r="W306" i="12"/>
  <c r="X306" i="12"/>
  <c r="Q307" i="12"/>
  <c r="AA307" i="12" s="1"/>
  <c r="R307" i="12"/>
  <c r="T307" i="12"/>
  <c r="W307" i="12"/>
  <c r="X307" i="12"/>
  <c r="Q308" i="12"/>
  <c r="AA308" i="12" s="1"/>
  <c r="R308" i="12"/>
  <c r="T308" i="12"/>
  <c r="W308" i="12"/>
  <c r="Q309" i="12"/>
  <c r="AA309" i="12" s="1"/>
  <c r="R309" i="12"/>
  <c r="T309" i="12"/>
  <c r="W309" i="12"/>
  <c r="X309" i="12"/>
  <c r="Q310" i="12"/>
  <c r="AA310" i="12" s="1"/>
  <c r="R310" i="12"/>
  <c r="T310" i="12"/>
  <c r="W310" i="12"/>
  <c r="X310" i="12"/>
  <c r="Q311" i="12"/>
  <c r="AA311" i="12" s="1"/>
  <c r="R311" i="12"/>
  <c r="T311" i="12"/>
  <c r="W311" i="12"/>
  <c r="X311" i="12"/>
  <c r="Q312" i="12"/>
  <c r="AA312" i="12" s="1"/>
  <c r="R312" i="12"/>
  <c r="T312" i="12"/>
  <c r="W312" i="12"/>
  <c r="X312" i="12"/>
  <c r="Q313" i="12"/>
  <c r="AA313" i="12" s="1"/>
  <c r="R313" i="12"/>
  <c r="T313" i="12"/>
  <c r="W313" i="12"/>
  <c r="X313" i="12"/>
  <c r="Q314" i="12"/>
  <c r="AA314" i="12" s="1"/>
  <c r="R314" i="12"/>
  <c r="T314" i="12"/>
  <c r="W314" i="12"/>
  <c r="X314" i="12"/>
  <c r="Q315" i="12"/>
  <c r="AA315" i="12" s="1"/>
  <c r="R315" i="12"/>
  <c r="T315" i="12"/>
  <c r="W315" i="12"/>
  <c r="X315" i="12"/>
  <c r="Q316" i="12"/>
  <c r="AA316" i="12" s="1"/>
  <c r="R316" i="12"/>
  <c r="T316" i="12"/>
  <c r="W316" i="12"/>
  <c r="X316" i="12"/>
  <c r="AA272" i="12" l="1"/>
  <c r="X308" i="12"/>
  <c r="AA270" i="12"/>
  <c r="W170" i="12"/>
  <c r="W180" i="12"/>
  <c r="W163" i="12"/>
  <c r="W169" i="12"/>
  <c r="W175" i="12"/>
  <c r="W171" i="12"/>
  <c r="W43" i="12"/>
  <c r="W12" i="12"/>
  <c r="W138" i="12"/>
  <c r="W96" i="12"/>
  <c r="W219" i="12"/>
  <c r="W177" i="12"/>
  <c r="W69" i="12"/>
  <c r="W7" i="12"/>
  <c r="W32" i="12"/>
  <c r="W17" i="12"/>
  <c r="W191" i="12"/>
  <c r="W14" i="12"/>
  <c r="W137" i="12"/>
  <c r="W55" i="12"/>
  <c r="W67" i="12"/>
  <c r="W143" i="12"/>
  <c r="W131" i="12"/>
  <c r="W227" i="12"/>
  <c r="W139" i="12"/>
  <c r="W158" i="12"/>
  <c r="W129" i="12"/>
  <c r="W86" i="12"/>
  <c r="W30" i="12"/>
  <c r="W29" i="12"/>
  <c r="W154" i="12"/>
  <c r="W27" i="12"/>
  <c r="W215" i="12"/>
  <c r="W13" i="12"/>
  <c r="W90" i="12"/>
  <c r="W98" i="12"/>
  <c r="W99" i="12"/>
  <c r="W38" i="12"/>
  <c r="W140" i="12"/>
  <c r="W126" i="12"/>
  <c r="W121" i="12"/>
  <c r="W37" i="12"/>
  <c r="W2" i="12"/>
  <c r="W10" i="12"/>
  <c r="W212" i="12"/>
  <c r="W194" i="12"/>
  <c r="W54" i="12"/>
  <c r="W218" i="12"/>
  <c r="W168" i="12"/>
  <c r="W93" i="12"/>
  <c r="W84" i="12"/>
  <c r="W3" i="12"/>
  <c r="W238" i="12"/>
  <c r="W33" i="12"/>
  <c r="W97" i="12"/>
  <c r="W213" i="12"/>
  <c r="W156" i="12"/>
  <c r="W179" i="12"/>
  <c r="W195" i="12"/>
  <c r="W157" i="12"/>
  <c r="W23" i="12"/>
  <c r="W234" i="12"/>
  <c r="W36" i="12"/>
  <c r="W206" i="12"/>
  <c r="W24" i="12"/>
  <c r="W228" i="12"/>
  <c r="W201" i="12"/>
  <c r="W75" i="12"/>
  <c r="W204" i="12"/>
  <c r="W39" i="12"/>
  <c r="W151" i="12"/>
  <c r="W211" i="12"/>
  <c r="W141" i="12"/>
  <c r="W181" i="12"/>
  <c r="W123" i="12"/>
  <c r="W26" i="12"/>
  <c r="W135" i="12"/>
  <c r="W60" i="12"/>
  <c r="W19" i="12"/>
  <c r="W64" i="12"/>
  <c r="W109" i="12"/>
  <c r="W132" i="12"/>
  <c r="W50" i="12"/>
  <c r="W9" i="12"/>
  <c r="W165" i="12"/>
  <c r="W217" i="12"/>
  <c r="W82" i="12"/>
  <c r="W174" i="12"/>
  <c r="W229" i="12"/>
  <c r="W164" i="12"/>
  <c r="W42" i="12"/>
  <c r="W44" i="12"/>
  <c r="W220" i="12"/>
  <c r="W208" i="12"/>
  <c r="W16" i="12"/>
  <c r="W28" i="12"/>
  <c r="W4" i="12"/>
  <c r="W203" i="12"/>
  <c r="W205" i="12"/>
  <c r="W240" i="12"/>
  <c r="W166" i="12"/>
  <c r="W113" i="12"/>
  <c r="W102" i="12"/>
  <c r="W58" i="12"/>
  <c r="W124" i="12"/>
  <c r="W8" i="12"/>
  <c r="W15" i="12"/>
  <c r="W172" i="12"/>
  <c r="W122" i="12"/>
  <c r="W111" i="12"/>
  <c r="W178" i="12"/>
  <c r="W186" i="12"/>
  <c r="W92" i="12"/>
  <c r="W196" i="12"/>
  <c r="W221" i="12"/>
  <c r="W183" i="12"/>
  <c r="W20" i="12"/>
  <c r="W133" i="12"/>
  <c r="W150" i="12"/>
  <c r="W117" i="12"/>
  <c r="W100" i="12"/>
  <c r="W233" i="12"/>
  <c r="W34" i="12"/>
  <c r="W118" i="12"/>
  <c r="W130" i="12"/>
  <c r="W268" i="12"/>
  <c r="W192" i="12"/>
  <c r="W223" i="12"/>
  <c r="W159" i="12"/>
  <c r="W87" i="12"/>
  <c r="W107" i="12"/>
  <c r="W5" i="12"/>
  <c r="W103" i="12"/>
  <c r="W40" i="12"/>
  <c r="W260" i="12"/>
  <c r="W136" i="12"/>
  <c r="W65" i="12"/>
  <c r="W71" i="12"/>
  <c r="W120" i="12"/>
  <c r="W21" i="12"/>
  <c r="W76" i="12"/>
  <c r="W232" i="12"/>
  <c r="W225" i="12"/>
  <c r="W94" i="12"/>
  <c r="W216" i="12"/>
  <c r="W41" i="12"/>
  <c r="W259" i="12"/>
  <c r="W210" i="12"/>
  <c r="W236" i="12"/>
  <c r="W72" i="12"/>
  <c r="W25" i="12"/>
  <c r="W145" i="12"/>
  <c r="W73" i="12"/>
  <c r="W197" i="12"/>
  <c r="W252" i="12"/>
  <c r="W261" i="12"/>
  <c r="W115" i="12"/>
  <c r="W110" i="12"/>
  <c r="W167" i="12"/>
  <c r="W134" i="12"/>
  <c r="W91" i="12"/>
  <c r="W188" i="12"/>
  <c r="W105" i="12"/>
  <c r="W125" i="12"/>
  <c r="W246" i="12"/>
  <c r="W263" i="12"/>
  <c r="W46" i="12"/>
  <c r="W81" i="12"/>
  <c r="W153" i="12"/>
  <c r="W119" i="12"/>
  <c r="W49" i="12"/>
  <c r="W66" i="12"/>
  <c r="W209" i="12"/>
  <c r="W85" i="12"/>
  <c r="W142" i="12"/>
  <c r="W11" i="12"/>
  <c r="W239" i="12"/>
  <c r="W176" i="12"/>
  <c r="W147" i="12"/>
  <c r="W230" i="12"/>
  <c r="W45" i="12"/>
  <c r="W173" i="12"/>
  <c r="W222" i="12"/>
  <c r="W245" i="12"/>
  <c r="W47" i="12"/>
  <c r="W18" i="12"/>
  <c r="W112" i="12"/>
  <c r="W101" i="12"/>
  <c r="W242" i="12"/>
  <c r="W148" i="12"/>
  <c r="W251" i="12"/>
  <c r="W224" i="12"/>
  <c r="W265" i="12"/>
  <c r="W149" i="12"/>
  <c r="W114" i="12"/>
  <c r="W57" i="12"/>
  <c r="W116" i="12"/>
  <c r="W128" i="12"/>
  <c r="W185" i="12"/>
  <c r="W106" i="12"/>
  <c r="W214" i="12"/>
  <c r="W63" i="12"/>
  <c r="W88" i="12"/>
  <c r="W207" i="12"/>
  <c r="W77" i="12"/>
  <c r="W269" i="12"/>
  <c r="W247" i="12"/>
  <c r="W254" i="12"/>
  <c r="W250" i="12"/>
  <c r="W226" i="12"/>
  <c r="W162" i="12"/>
  <c r="W202" i="12"/>
  <c r="W198" i="12"/>
  <c r="W231" i="12"/>
  <c r="W255" i="12"/>
  <c r="W249" i="12"/>
  <c r="W108" i="12"/>
  <c r="W78" i="12"/>
  <c r="W257" i="12"/>
  <c r="W262" i="12"/>
  <c r="W79" i="12"/>
  <c r="W248" i="12"/>
  <c r="W258" i="12"/>
  <c r="W127" i="12"/>
  <c r="W244" i="12"/>
  <c r="W237" i="12"/>
  <c r="W241" i="12"/>
  <c r="W193" i="12"/>
  <c r="W235" i="12"/>
  <c r="W155" i="12"/>
  <c r="W267" i="12"/>
  <c r="W83" i="12"/>
  <c r="W80" i="12"/>
  <c r="W144" i="12"/>
  <c r="W160" i="12"/>
  <c r="W266" i="12"/>
  <c r="W256" i="12"/>
  <c r="W253" i="12"/>
  <c r="W161" i="12"/>
  <c r="T69" i="12" l="1"/>
  <c r="Q69" i="12"/>
  <c r="X69" i="12" s="1"/>
  <c r="R69" i="12" l="1"/>
  <c r="T268" i="12"/>
  <c r="Q268" i="12"/>
  <c r="R268" i="12" s="1"/>
  <c r="T255" i="12"/>
  <c r="Q255" i="12"/>
  <c r="T265" i="12"/>
  <c r="Q265" i="12"/>
  <c r="R265" i="12" s="1"/>
  <c r="R255" i="12" l="1"/>
  <c r="X255" i="12"/>
  <c r="Q170" i="12"/>
  <c r="Q180" i="12"/>
  <c r="R180" i="12" s="1"/>
  <c r="Q163" i="12"/>
  <c r="R163" i="12" s="1"/>
  <c r="Q169" i="12"/>
  <c r="R169" i="12" s="1"/>
  <c r="Q175" i="12"/>
  <c r="R175" i="12" s="1"/>
  <c r="Q171" i="12"/>
  <c r="R171" i="12" s="1"/>
  <c r="Q43" i="12"/>
  <c r="Q12" i="12"/>
  <c r="Q138" i="12"/>
  <c r="Q96" i="12"/>
  <c r="R96" i="12" s="1"/>
  <c r="Q219" i="12"/>
  <c r="R219" i="12" s="1"/>
  <c r="Q177" i="12"/>
  <c r="R177" i="12" s="1"/>
  <c r="Q7" i="12"/>
  <c r="Q32" i="12"/>
  <c r="Q17" i="12"/>
  <c r="R17" i="12" s="1"/>
  <c r="Q191" i="12"/>
  <c r="Q14" i="12"/>
  <c r="Q137" i="12"/>
  <c r="R137" i="12" s="1"/>
  <c r="Q55" i="12"/>
  <c r="Q67" i="12"/>
  <c r="R67" i="12" s="1"/>
  <c r="Q143" i="12"/>
  <c r="R143" i="12" s="1"/>
  <c r="Q131" i="12"/>
  <c r="Q227" i="12"/>
  <c r="R227" i="12" s="1"/>
  <c r="Q139" i="12"/>
  <c r="R139" i="12" s="1"/>
  <c r="Q158" i="12"/>
  <c r="R158" i="12" s="1"/>
  <c r="Q129" i="12"/>
  <c r="R129" i="12" s="1"/>
  <c r="Q86" i="12"/>
  <c r="R86" i="12" s="1"/>
  <c r="Q30" i="12"/>
  <c r="Q29" i="12"/>
  <c r="Q154" i="12"/>
  <c r="X154" i="12" s="1"/>
  <c r="Q27" i="12"/>
  <c r="Q215" i="12"/>
  <c r="Q13" i="12"/>
  <c r="R13" i="12" s="1"/>
  <c r="Q90" i="12"/>
  <c r="R90" i="12" s="1"/>
  <c r="Q98" i="12"/>
  <c r="R98" i="12" s="1"/>
  <c r="Q99" i="12"/>
  <c r="Q38" i="12"/>
  <c r="R38" i="12" s="1"/>
  <c r="Q140" i="12"/>
  <c r="R140" i="12" s="1"/>
  <c r="Q126" i="12"/>
  <c r="Q121" i="12"/>
  <c r="R121" i="12" s="1"/>
  <c r="Q37" i="12"/>
  <c r="R37" i="12" s="1"/>
  <c r="Q2" i="12"/>
  <c r="Q10" i="12"/>
  <c r="R10" i="12" s="1"/>
  <c r="Q212" i="12"/>
  <c r="R212" i="12" s="1"/>
  <c r="Q194" i="12"/>
  <c r="R194" i="12" s="1"/>
  <c r="Q54" i="12"/>
  <c r="Q218" i="12"/>
  <c r="Q168" i="12"/>
  <c r="R168" i="12" s="1"/>
  <c r="Q93" i="12"/>
  <c r="R93" i="12" s="1"/>
  <c r="Q84" i="12"/>
  <c r="Q3" i="12"/>
  <c r="R3" i="12" s="1"/>
  <c r="Q238" i="12"/>
  <c r="Q33" i="12"/>
  <c r="Q97" i="12"/>
  <c r="Q213" i="12"/>
  <c r="Q156" i="12"/>
  <c r="R156" i="12" s="1"/>
  <c r="Q179" i="12"/>
  <c r="R179" i="12" s="1"/>
  <c r="Q195" i="12"/>
  <c r="R195" i="12" s="1"/>
  <c r="Q157" i="12"/>
  <c r="Q23" i="12"/>
  <c r="Q234" i="12"/>
  <c r="Q36" i="12"/>
  <c r="Q206" i="12"/>
  <c r="Q24" i="12"/>
  <c r="Q228" i="12"/>
  <c r="Q201" i="12"/>
  <c r="R201" i="12" s="1"/>
  <c r="Q75" i="12"/>
  <c r="Q204" i="12"/>
  <c r="Q39" i="12"/>
  <c r="Q151" i="12"/>
  <c r="R151" i="12" s="1"/>
  <c r="Q211" i="12"/>
  <c r="R211" i="12" s="1"/>
  <c r="Q141" i="12"/>
  <c r="R141" i="12" s="1"/>
  <c r="Q181" i="12"/>
  <c r="Q123" i="12"/>
  <c r="Q26" i="12"/>
  <c r="Q135" i="12"/>
  <c r="R135" i="12" s="1"/>
  <c r="Q60" i="12"/>
  <c r="Q19" i="12"/>
  <c r="R19" i="12" s="1"/>
  <c r="Q64" i="12"/>
  <c r="Q109" i="12"/>
  <c r="R109" i="12" s="1"/>
  <c r="Q132" i="12"/>
  <c r="R132" i="12" s="1"/>
  <c r="Q50" i="12"/>
  <c r="Q9" i="12"/>
  <c r="Q165" i="12"/>
  <c r="Q217" i="12"/>
  <c r="R217" i="12" s="1"/>
  <c r="Q82" i="12"/>
  <c r="Q174" i="12"/>
  <c r="Q229" i="12"/>
  <c r="Q164" i="12"/>
  <c r="Q42" i="12"/>
  <c r="Q44" i="12"/>
  <c r="Q220" i="12"/>
  <c r="R220" i="12" s="1"/>
  <c r="Q208" i="12"/>
  <c r="Q16" i="12"/>
  <c r="Q28" i="12"/>
  <c r="R28" i="12" s="1"/>
  <c r="Q4" i="12"/>
  <c r="Q203" i="12"/>
  <c r="Q205" i="12"/>
  <c r="Q240" i="12"/>
  <c r="R240" i="12" s="1"/>
  <c r="Q166" i="12"/>
  <c r="Q113" i="12"/>
  <c r="Q102" i="12"/>
  <c r="Q58" i="12"/>
  <c r="Q124" i="12"/>
  <c r="Q8" i="12"/>
  <c r="R8" i="12" s="1"/>
  <c r="Q15" i="12"/>
  <c r="Q172" i="12"/>
  <c r="R172" i="12" s="1"/>
  <c r="Q122" i="12"/>
  <c r="Q111" i="12"/>
  <c r="Q178" i="12"/>
  <c r="R178" i="12" s="1"/>
  <c r="Q186" i="12"/>
  <c r="R186" i="12" s="1"/>
  <c r="Q92" i="12"/>
  <c r="Q196" i="12"/>
  <c r="R196" i="12" s="1"/>
  <c r="Q221" i="12"/>
  <c r="R221" i="12" s="1"/>
  <c r="Q183" i="12"/>
  <c r="R183" i="12" s="1"/>
  <c r="Q20" i="12"/>
  <c r="Q133" i="12"/>
  <c r="R133" i="12" s="1"/>
  <c r="Q150" i="12"/>
  <c r="Q117" i="12"/>
  <c r="Q100" i="12"/>
  <c r="Q233" i="12"/>
  <c r="Q34" i="12"/>
  <c r="Q118" i="12"/>
  <c r="Q130" i="12"/>
  <c r="Q192" i="12"/>
  <c r="Q223" i="12"/>
  <c r="Q159" i="12"/>
  <c r="Q87" i="12"/>
  <c r="Q107" i="12"/>
  <c r="Q5" i="12"/>
  <c r="Q103" i="12"/>
  <c r="Q40" i="12"/>
  <c r="Q260" i="12"/>
  <c r="Q136" i="12"/>
  <c r="R136" i="12" s="1"/>
  <c r="Q65" i="12"/>
  <c r="Q71" i="12"/>
  <c r="Q120" i="12"/>
  <c r="R120" i="12" s="1"/>
  <c r="Q21" i="12"/>
  <c r="Q76" i="12"/>
  <c r="Q232" i="12"/>
  <c r="Q225" i="12"/>
  <c r="Q94" i="12"/>
  <c r="Q216" i="12"/>
  <c r="R216" i="12" s="1"/>
  <c r="Q41" i="12"/>
  <c r="R41" i="12" s="1"/>
  <c r="Q210" i="12"/>
  <c r="Q236" i="12"/>
  <c r="R236" i="12" s="1"/>
  <c r="Q72" i="12"/>
  <c r="Q25" i="12"/>
  <c r="Q145" i="12"/>
  <c r="Q73" i="12"/>
  <c r="Q197" i="12"/>
  <c r="Q252" i="12"/>
  <c r="Q261" i="12"/>
  <c r="Q115" i="12"/>
  <c r="Q110" i="12"/>
  <c r="R110" i="12" s="1"/>
  <c r="Q167" i="12"/>
  <c r="Q134" i="12"/>
  <c r="Q91" i="12"/>
  <c r="Q188" i="12"/>
  <c r="R188" i="12" s="1"/>
  <c r="Q105" i="12"/>
  <c r="Q125" i="12"/>
  <c r="Q246" i="12"/>
  <c r="R246" i="12" s="1"/>
  <c r="Q263" i="12"/>
  <c r="R263" i="12" s="1"/>
  <c r="Q46" i="12"/>
  <c r="Q81" i="12"/>
  <c r="R81" i="12" s="1"/>
  <c r="Q153" i="12"/>
  <c r="Q119" i="12"/>
  <c r="Q49" i="12"/>
  <c r="R49" i="12" s="1"/>
  <c r="Q66" i="12"/>
  <c r="Q209" i="12"/>
  <c r="R209" i="12" s="1"/>
  <c r="Q85" i="12"/>
  <c r="Q142" i="12"/>
  <c r="Q11" i="12"/>
  <c r="Q239" i="12"/>
  <c r="R239" i="12" s="1"/>
  <c r="Q176" i="12"/>
  <c r="Q147" i="12"/>
  <c r="Q230" i="12"/>
  <c r="Q45" i="12"/>
  <c r="Q173" i="12"/>
  <c r="Q222" i="12"/>
  <c r="Q245" i="12"/>
  <c r="Q47" i="12"/>
  <c r="R47" i="12" s="1"/>
  <c r="Q18" i="12"/>
  <c r="R18" i="12" s="1"/>
  <c r="Q112" i="12"/>
  <c r="Q101" i="12"/>
  <c r="Q242" i="12"/>
  <c r="Q148" i="12"/>
  <c r="Q251" i="12"/>
  <c r="Q224" i="12"/>
  <c r="Q149" i="12"/>
  <c r="R149" i="12" s="1"/>
  <c r="Q114" i="12"/>
  <c r="R114" i="12" s="1"/>
  <c r="Q57" i="12"/>
  <c r="R57" i="12" s="1"/>
  <c r="Q116" i="12"/>
  <c r="Q128" i="12"/>
  <c r="Q185" i="12"/>
  <c r="R185" i="12" s="1"/>
  <c r="Q106" i="12"/>
  <c r="Q214" i="12"/>
  <c r="Q63" i="12"/>
  <c r="Q88" i="12"/>
  <c r="Q207" i="12"/>
  <c r="Q77" i="12"/>
  <c r="Q269" i="12"/>
  <c r="R269" i="12" s="1"/>
  <c r="Q247" i="12"/>
  <c r="R247" i="12" s="1"/>
  <c r="Q259" i="12"/>
  <c r="Q254" i="12"/>
  <c r="Q250" i="12"/>
  <c r="R250" i="12" s="1"/>
  <c r="Q226" i="12"/>
  <c r="Q162" i="12"/>
  <c r="R162" i="12" s="1"/>
  <c r="Q202" i="12"/>
  <c r="R202" i="12" s="1"/>
  <c r="Q198" i="12"/>
  <c r="R198" i="12" s="1"/>
  <c r="Q231" i="12"/>
  <c r="R231" i="12" s="1"/>
  <c r="Q249" i="12"/>
  <c r="Q108" i="12"/>
  <c r="Q78" i="12"/>
  <c r="Q257" i="12"/>
  <c r="Q262" i="12"/>
  <c r="R262" i="12" s="1"/>
  <c r="Q79" i="12"/>
  <c r="R79" i="12" s="1"/>
  <c r="Q248" i="12"/>
  <c r="R248" i="12" s="1"/>
  <c r="Q258" i="12"/>
  <c r="Q127" i="12"/>
  <c r="Q244" i="12"/>
  <c r="R244" i="12" s="1"/>
  <c r="Q237" i="12"/>
  <c r="R237" i="12" s="1"/>
  <c r="Q193" i="12"/>
  <c r="Q235" i="12"/>
  <c r="R235" i="12" s="1"/>
  <c r="Q241" i="12"/>
  <c r="Q155" i="12"/>
  <c r="R155" i="12" s="1"/>
  <c r="Q267" i="12"/>
  <c r="R267" i="12" s="1"/>
  <c r="T180" i="12"/>
  <c r="T163" i="12"/>
  <c r="T169" i="12"/>
  <c r="T175" i="12"/>
  <c r="T171" i="12"/>
  <c r="T43" i="12"/>
  <c r="T12" i="12"/>
  <c r="T138" i="12"/>
  <c r="T96" i="12"/>
  <c r="T219" i="12"/>
  <c r="T177" i="12"/>
  <c r="T7" i="12"/>
  <c r="T32" i="12"/>
  <c r="T17" i="12"/>
  <c r="T191" i="12"/>
  <c r="T14" i="12"/>
  <c r="T137" i="12"/>
  <c r="T55" i="12"/>
  <c r="T67" i="12"/>
  <c r="T143" i="12"/>
  <c r="T131" i="12"/>
  <c r="T227" i="12"/>
  <c r="T139" i="12"/>
  <c r="T158" i="12"/>
  <c r="T129" i="12"/>
  <c r="T86" i="12"/>
  <c r="T30" i="12"/>
  <c r="T29" i="12"/>
  <c r="T154" i="12"/>
  <c r="T27" i="12"/>
  <c r="T215" i="12"/>
  <c r="T13" i="12"/>
  <c r="T90" i="12"/>
  <c r="T98" i="12"/>
  <c r="T99" i="12"/>
  <c r="T38" i="12"/>
  <c r="T140" i="12"/>
  <c r="T126" i="12"/>
  <c r="T121" i="12"/>
  <c r="T37" i="12"/>
  <c r="T2" i="12"/>
  <c r="T10" i="12"/>
  <c r="T212" i="12"/>
  <c r="T194" i="12"/>
  <c r="T54" i="12"/>
  <c r="T218" i="12"/>
  <c r="T168" i="12"/>
  <c r="T93" i="12"/>
  <c r="T84" i="12"/>
  <c r="T3" i="12"/>
  <c r="T238" i="12"/>
  <c r="T33" i="12"/>
  <c r="T97" i="12"/>
  <c r="T213" i="12"/>
  <c r="T156" i="12"/>
  <c r="T179" i="12"/>
  <c r="T195" i="12"/>
  <c r="T157" i="12"/>
  <c r="T23" i="12"/>
  <c r="T234" i="12"/>
  <c r="T36" i="12"/>
  <c r="T206" i="12"/>
  <c r="T24" i="12"/>
  <c r="T228" i="12"/>
  <c r="T201" i="12"/>
  <c r="T75" i="12"/>
  <c r="T204" i="12"/>
  <c r="T39" i="12"/>
  <c r="T151" i="12"/>
  <c r="T211" i="12"/>
  <c r="T141" i="12"/>
  <c r="T181" i="12"/>
  <c r="T123" i="12"/>
  <c r="T26" i="12"/>
  <c r="T135" i="12"/>
  <c r="T60" i="12"/>
  <c r="T19" i="12"/>
  <c r="T64" i="12"/>
  <c r="T109" i="12"/>
  <c r="T132" i="12"/>
  <c r="T50" i="12"/>
  <c r="T9" i="12"/>
  <c r="T165" i="12"/>
  <c r="T217" i="12"/>
  <c r="T82" i="12"/>
  <c r="T174" i="12"/>
  <c r="T229" i="12"/>
  <c r="T164" i="12"/>
  <c r="T42" i="12"/>
  <c r="T44" i="12"/>
  <c r="T220" i="12"/>
  <c r="T208" i="12"/>
  <c r="T16" i="12"/>
  <c r="T28" i="12"/>
  <c r="T4" i="12"/>
  <c r="T203" i="12"/>
  <c r="T205" i="12"/>
  <c r="T240" i="12"/>
  <c r="T166" i="12"/>
  <c r="T113" i="12"/>
  <c r="T102" i="12"/>
  <c r="T58" i="12"/>
  <c r="T124" i="12"/>
  <c r="T8" i="12"/>
  <c r="T15" i="12"/>
  <c r="T172" i="12"/>
  <c r="T122" i="12"/>
  <c r="T111" i="12"/>
  <c r="T178" i="12"/>
  <c r="T186" i="12"/>
  <c r="T92" i="12"/>
  <c r="T196" i="12"/>
  <c r="T221" i="12"/>
  <c r="T183" i="12"/>
  <c r="T20" i="12"/>
  <c r="T133" i="12"/>
  <c r="T150" i="12"/>
  <c r="T117" i="12"/>
  <c r="T100" i="12"/>
  <c r="T233" i="12"/>
  <c r="T34" i="12"/>
  <c r="T118" i="12"/>
  <c r="T130" i="12"/>
  <c r="T192" i="12"/>
  <c r="T223" i="12"/>
  <c r="T159" i="12"/>
  <c r="T87" i="12"/>
  <c r="T107" i="12"/>
  <c r="T5" i="12"/>
  <c r="T103" i="12"/>
  <c r="T40" i="12"/>
  <c r="T260" i="12"/>
  <c r="T136" i="12"/>
  <c r="T65" i="12"/>
  <c r="T71" i="12"/>
  <c r="T120" i="12"/>
  <c r="T21" i="12"/>
  <c r="T76" i="12"/>
  <c r="T232" i="12"/>
  <c r="T225" i="12"/>
  <c r="T94" i="12"/>
  <c r="T216" i="12"/>
  <c r="T41" i="12"/>
  <c r="T210" i="12"/>
  <c r="T236" i="12"/>
  <c r="T72" i="12"/>
  <c r="T25" i="12"/>
  <c r="T145" i="12"/>
  <c r="T73" i="12"/>
  <c r="T197" i="12"/>
  <c r="T252" i="12"/>
  <c r="T261" i="12"/>
  <c r="T115" i="12"/>
  <c r="T110" i="12"/>
  <c r="T167" i="12"/>
  <c r="T134" i="12"/>
  <c r="T91" i="12"/>
  <c r="T188" i="12"/>
  <c r="T105" i="12"/>
  <c r="T125" i="12"/>
  <c r="T246" i="12"/>
  <c r="T263" i="12"/>
  <c r="T46" i="12"/>
  <c r="T81" i="12"/>
  <c r="T153" i="12"/>
  <c r="T119" i="12"/>
  <c r="T49" i="12"/>
  <c r="T66" i="12"/>
  <c r="T209" i="12"/>
  <c r="T85" i="12"/>
  <c r="T142" i="12"/>
  <c r="T11" i="12"/>
  <c r="T239" i="12"/>
  <c r="T176" i="12"/>
  <c r="T147" i="12"/>
  <c r="T230" i="12"/>
  <c r="T45" i="12"/>
  <c r="T173" i="12"/>
  <c r="T222" i="12"/>
  <c r="T245" i="12"/>
  <c r="T47" i="12"/>
  <c r="T18" i="12"/>
  <c r="T112" i="12"/>
  <c r="T101" i="12"/>
  <c r="T242" i="12"/>
  <c r="T148" i="12"/>
  <c r="T251" i="12"/>
  <c r="T224" i="12"/>
  <c r="T149" i="12"/>
  <c r="T114" i="12"/>
  <c r="T57" i="12"/>
  <c r="T116" i="12"/>
  <c r="T128" i="12"/>
  <c r="T185" i="12"/>
  <c r="T106" i="12"/>
  <c r="T214" i="12"/>
  <c r="T63" i="12"/>
  <c r="T88" i="12"/>
  <c r="T207" i="12"/>
  <c r="T77" i="12"/>
  <c r="T269" i="12"/>
  <c r="T247" i="12"/>
  <c r="T259" i="12"/>
  <c r="T254" i="12"/>
  <c r="T250" i="12"/>
  <c r="T226" i="12"/>
  <c r="T162" i="12"/>
  <c r="T202" i="12"/>
  <c r="T198" i="12"/>
  <c r="T231" i="12"/>
  <c r="T249" i="12"/>
  <c r="T108" i="12"/>
  <c r="T78" i="12"/>
  <c r="T257" i="12"/>
  <c r="T262" i="12"/>
  <c r="T79" i="12"/>
  <c r="T248" i="12"/>
  <c r="T258" i="12"/>
  <c r="T127" i="12"/>
  <c r="T244" i="12"/>
  <c r="T237" i="12"/>
  <c r="T193" i="12"/>
  <c r="T235" i="12"/>
  <c r="T241" i="12"/>
  <c r="T155" i="12"/>
  <c r="T267" i="12"/>
  <c r="T170" i="12"/>
  <c r="R14" i="12" l="1"/>
  <c r="R12" i="12"/>
  <c r="R232" i="12"/>
  <c r="R249" i="12"/>
  <c r="R241" i="12"/>
  <c r="R108" i="12"/>
  <c r="R224" i="12"/>
  <c r="R134" i="12"/>
  <c r="R106" i="12"/>
  <c r="R148" i="12"/>
  <c r="R173" i="12"/>
  <c r="R85" i="12"/>
  <c r="R72" i="12"/>
  <c r="R76" i="12"/>
  <c r="R118" i="12"/>
  <c r="R75" i="12"/>
  <c r="R157" i="12"/>
  <c r="R225" i="12"/>
  <c r="R142" i="12"/>
  <c r="R167" i="12"/>
  <c r="R165" i="12"/>
  <c r="R128" i="12"/>
  <c r="R115" i="12"/>
  <c r="R116" i="12"/>
  <c r="R147" i="12"/>
  <c r="R71" i="12"/>
  <c r="R87" i="12"/>
  <c r="W152" i="12"/>
  <c r="R226" i="12"/>
  <c r="R88" i="12"/>
  <c r="R197" i="12"/>
  <c r="R159" i="12"/>
  <c r="R117" i="12"/>
  <c r="R174" i="12"/>
  <c r="R77" i="12"/>
  <c r="R210" i="12"/>
  <c r="R207" i="12"/>
  <c r="R78" i="12"/>
  <c r="R153" i="12"/>
  <c r="R73" i="12"/>
  <c r="R223" i="12"/>
  <c r="R150" i="12"/>
  <c r="R102" i="12"/>
  <c r="R82" i="12"/>
  <c r="X257" i="12"/>
  <c r="R257" i="12"/>
  <c r="X176" i="12"/>
  <c r="R176" i="12"/>
  <c r="X119" i="12"/>
  <c r="R119" i="12"/>
  <c r="X65" i="12"/>
  <c r="R65" i="12"/>
  <c r="X58" i="12"/>
  <c r="R58" i="12"/>
  <c r="X64" i="12"/>
  <c r="R64" i="12"/>
  <c r="X206" i="12"/>
  <c r="R206" i="12"/>
  <c r="X213" i="12"/>
  <c r="R213" i="12"/>
  <c r="X215" i="12"/>
  <c r="R215" i="12"/>
  <c r="X191" i="12"/>
  <c r="R191" i="12"/>
  <c r="X138" i="12"/>
  <c r="R138" i="12"/>
  <c r="X63" i="12"/>
  <c r="R63" i="12"/>
  <c r="X91" i="12"/>
  <c r="R91" i="12"/>
  <c r="X94" i="12"/>
  <c r="R94" i="12"/>
  <c r="X16" i="12"/>
  <c r="R16" i="12"/>
  <c r="X36" i="12"/>
  <c r="R36" i="12"/>
  <c r="X97" i="12"/>
  <c r="R97" i="12"/>
  <c r="X218" i="12"/>
  <c r="R218" i="12"/>
  <c r="X126" i="12"/>
  <c r="R126" i="12"/>
  <c r="X27" i="12"/>
  <c r="R27" i="12"/>
  <c r="X254" i="12"/>
  <c r="R254" i="12"/>
  <c r="X214" i="12"/>
  <c r="R214" i="12"/>
  <c r="X245" i="12"/>
  <c r="R245" i="12"/>
  <c r="X11" i="12"/>
  <c r="R11" i="12"/>
  <c r="X145" i="12"/>
  <c r="R145" i="12"/>
  <c r="X260" i="12"/>
  <c r="R260" i="12"/>
  <c r="X192" i="12"/>
  <c r="R192" i="12"/>
  <c r="X111" i="12"/>
  <c r="R111" i="12"/>
  <c r="X113" i="12"/>
  <c r="R113" i="12"/>
  <c r="X208" i="12"/>
  <c r="R208" i="12"/>
  <c r="X60" i="12"/>
  <c r="R60" i="12"/>
  <c r="X39" i="12"/>
  <c r="R39" i="12"/>
  <c r="X234" i="12"/>
  <c r="R234" i="12"/>
  <c r="X33" i="12"/>
  <c r="R33" i="12"/>
  <c r="X54" i="12"/>
  <c r="R54" i="12"/>
  <c r="X152" i="12"/>
  <c r="R154" i="12"/>
  <c r="X131" i="12"/>
  <c r="R131" i="12"/>
  <c r="X43" i="12"/>
  <c r="R43" i="12"/>
  <c r="X127" i="12"/>
  <c r="R127" i="12"/>
  <c r="X259" i="12"/>
  <c r="R259" i="12"/>
  <c r="X222" i="12"/>
  <c r="R222" i="12"/>
  <c r="X20" i="12"/>
  <c r="R20" i="12"/>
  <c r="X9" i="12"/>
  <c r="R9" i="12"/>
  <c r="X99" i="12"/>
  <c r="R99" i="12"/>
  <c r="X7" i="12"/>
  <c r="R7" i="12"/>
  <c r="X242" i="12"/>
  <c r="R242" i="12"/>
  <c r="X45" i="12"/>
  <c r="R45" i="12"/>
  <c r="X21" i="12"/>
  <c r="R21" i="12"/>
  <c r="X5" i="12"/>
  <c r="R5" i="12"/>
  <c r="X34" i="12"/>
  <c r="R34" i="12"/>
  <c r="X15" i="12"/>
  <c r="R15" i="12"/>
  <c r="X205" i="12"/>
  <c r="R205" i="12"/>
  <c r="X42" i="12"/>
  <c r="R42" i="12"/>
  <c r="X50" i="12"/>
  <c r="R50" i="12"/>
  <c r="X123" i="12"/>
  <c r="R123" i="12"/>
  <c r="X84" i="12"/>
  <c r="R84" i="12"/>
  <c r="X55" i="12"/>
  <c r="R55" i="12"/>
  <c r="X193" i="12"/>
  <c r="R193" i="12"/>
  <c r="X46" i="12"/>
  <c r="R46" i="12"/>
  <c r="X25" i="12"/>
  <c r="R25" i="12"/>
  <c r="X40" i="12"/>
  <c r="R40" i="12"/>
  <c r="X122" i="12"/>
  <c r="R122" i="12"/>
  <c r="X23" i="12"/>
  <c r="R23" i="12"/>
  <c r="X32" i="12"/>
  <c r="R32" i="12"/>
  <c r="X103" i="12"/>
  <c r="R103" i="12"/>
  <c r="X44" i="12"/>
  <c r="R44" i="12"/>
  <c r="X26" i="12"/>
  <c r="R26" i="12"/>
  <c r="X101" i="12"/>
  <c r="R101" i="12"/>
  <c r="X230" i="12"/>
  <c r="R230" i="12"/>
  <c r="X66" i="12"/>
  <c r="R66" i="12"/>
  <c r="X125" i="12"/>
  <c r="R125" i="12"/>
  <c r="X261" i="12"/>
  <c r="R261" i="12"/>
  <c r="X107" i="12"/>
  <c r="R107" i="12"/>
  <c r="X233" i="12"/>
  <c r="R233" i="12"/>
  <c r="X203" i="12"/>
  <c r="R203" i="12"/>
  <c r="X164" i="12"/>
  <c r="R164" i="12"/>
  <c r="X181" i="12"/>
  <c r="R181" i="12"/>
  <c r="X228" i="12"/>
  <c r="R228" i="12"/>
  <c r="X2" i="12"/>
  <c r="R2" i="12"/>
  <c r="X251" i="12"/>
  <c r="R251" i="12"/>
  <c r="X130" i="12"/>
  <c r="R130" i="12"/>
  <c r="X166" i="12"/>
  <c r="R166" i="12"/>
  <c r="X204" i="12"/>
  <c r="R204" i="12"/>
  <c r="X238" i="12"/>
  <c r="R238" i="12"/>
  <c r="X29" i="12"/>
  <c r="R29" i="12"/>
  <c r="X258" i="12"/>
  <c r="R258" i="12"/>
  <c r="X30" i="12"/>
  <c r="R30" i="12"/>
  <c r="X112" i="12"/>
  <c r="R112" i="12"/>
  <c r="X105" i="12"/>
  <c r="R105" i="12"/>
  <c r="X252" i="12"/>
  <c r="R252" i="12"/>
  <c r="X100" i="12"/>
  <c r="R100" i="12"/>
  <c r="X92" i="12"/>
  <c r="R92" i="12"/>
  <c r="X124" i="12"/>
  <c r="R124" i="12"/>
  <c r="X4" i="12"/>
  <c r="R4" i="12"/>
  <c r="X229" i="12"/>
  <c r="R229" i="12"/>
  <c r="X24" i="12"/>
  <c r="R24" i="12"/>
  <c r="X114" i="12"/>
  <c r="X237" i="12"/>
  <c r="X47" i="12"/>
  <c r="X150" i="12"/>
  <c r="X82" i="12"/>
  <c r="X151" i="12"/>
  <c r="X12" i="12"/>
  <c r="X108" i="12"/>
  <c r="X249" i="12"/>
  <c r="X106" i="12"/>
  <c r="X167" i="12"/>
  <c r="X232" i="12"/>
  <c r="X165" i="12"/>
  <c r="X135" i="12"/>
  <c r="X194" i="12"/>
  <c r="X38" i="12"/>
  <c r="X143" i="12"/>
  <c r="X171" i="12"/>
  <c r="X267" i="12"/>
  <c r="X231" i="12"/>
  <c r="X247" i="12"/>
  <c r="X185" i="12"/>
  <c r="X148" i="12"/>
  <c r="X173" i="12"/>
  <c r="X85" i="12"/>
  <c r="X263" i="12"/>
  <c r="X110" i="12"/>
  <c r="X72" i="12"/>
  <c r="X76" i="12"/>
  <c r="X118" i="12"/>
  <c r="X183" i="12"/>
  <c r="X172" i="12"/>
  <c r="X240" i="12"/>
  <c r="X75" i="12"/>
  <c r="X157" i="12"/>
  <c r="X3" i="12"/>
  <c r="X212" i="12"/>
  <c r="X67" i="12"/>
  <c r="X197" i="12"/>
  <c r="X121" i="12"/>
  <c r="X139" i="12"/>
  <c r="X250" i="12"/>
  <c r="X239" i="12"/>
  <c r="X73" i="12"/>
  <c r="X134" i="12"/>
  <c r="X140" i="12"/>
  <c r="X17" i="12"/>
  <c r="X155" i="12"/>
  <c r="X248" i="12"/>
  <c r="X198" i="12"/>
  <c r="X269" i="12"/>
  <c r="X128" i="12"/>
  <c r="X209" i="12"/>
  <c r="X246" i="12"/>
  <c r="X115" i="12"/>
  <c r="X236" i="12"/>
  <c r="X221" i="12"/>
  <c r="X201" i="12"/>
  <c r="X195" i="12"/>
  <c r="X10" i="12"/>
  <c r="X98" i="12"/>
  <c r="X86" i="12"/>
  <c r="X177" i="12"/>
  <c r="X175" i="12"/>
  <c r="X88" i="12"/>
  <c r="X18" i="12"/>
  <c r="X188" i="12"/>
  <c r="X159" i="12"/>
  <c r="X186" i="12"/>
  <c r="X174" i="12"/>
  <c r="X211" i="12"/>
  <c r="X180" i="12"/>
  <c r="X78" i="12"/>
  <c r="X149" i="12"/>
  <c r="X153" i="12"/>
  <c r="X136" i="12"/>
  <c r="X178" i="12"/>
  <c r="X19" i="12"/>
  <c r="X227" i="12"/>
  <c r="X244" i="12"/>
  <c r="X133" i="12"/>
  <c r="X241" i="12"/>
  <c r="X79" i="12"/>
  <c r="X202" i="12"/>
  <c r="X77" i="12"/>
  <c r="X116" i="12"/>
  <c r="X210" i="12"/>
  <c r="X120" i="12"/>
  <c r="X196" i="12"/>
  <c r="X8" i="12"/>
  <c r="X132" i="12"/>
  <c r="X179" i="12"/>
  <c r="X93" i="12"/>
  <c r="X90" i="12"/>
  <c r="X129" i="12"/>
  <c r="X137" i="12"/>
  <c r="X219" i="12"/>
  <c r="X169" i="12"/>
  <c r="X226" i="12"/>
  <c r="X216" i="12"/>
  <c r="X117" i="12"/>
  <c r="X28" i="12"/>
  <c r="X223" i="12"/>
  <c r="X102" i="12"/>
  <c r="X170" i="12"/>
  <c r="R170" i="12"/>
  <c r="X224" i="12"/>
  <c r="X81" i="12"/>
  <c r="X225" i="12"/>
  <c r="X217" i="12"/>
  <c r="X142" i="12"/>
  <c r="X220" i="12"/>
  <c r="X235" i="12"/>
  <c r="X262" i="12"/>
  <c r="X162" i="12"/>
  <c r="X207" i="12"/>
  <c r="X57" i="12"/>
  <c r="X147" i="12"/>
  <c r="X49" i="12"/>
  <c r="X41" i="12"/>
  <c r="X71" i="12"/>
  <c r="X87" i="12"/>
  <c r="X109" i="12"/>
  <c r="X141" i="12"/>
  <c r="X156" i="12"/>
  <c r="X168" i="12"/>
  <c r="X37" i="12"/>
  <c r="X13" i="12"/>
  <c r="X158" i="12"/>
  <c r="X14" i="12"/>
  <c r="X96" i="12"/>
  <c r="X163" i="12"/>
  <c r="N257" i="12"/>
</calcChain>
</file>

<file path=xl/sharedStrings.xml><?xml version="1.0" encoding="utf-8"?>
<sst xmlns="http://schemas.openxmlformats.org/spreadsheetml/2006/main" count="3102" uniqueCount="934">
  <si>
    <t>Wanganui-Wilberg</t>
  </si>
  <si>
    <t>Co-Seismic</t>
  </si>
  <si>
    <t>Metamorphosed schists</t>
  </si>
  <si>
    <t>Mt Cook</t>
  </si>
  <si>
    <t>Mt Fletcher</t>
  </si>
  <si>
    <t>McSaveney, 2002</t>
  </si>
  <si>
    <t>Y</t>
  </si>
  <si>
    <t>N/A</t>
  </si>
  <si>
    <t>May 1992</t>
  </si>
  <si>
    <t>N</t>
  </si>
  <si>
    <t>Round Top</t>
  </si>
  <si>
    <t>Greywacke, sandstone, mudstone</t>
  </si>
  <si>
    <t>Mt Beatrice</t>
  </si>
  <si>
    <t>Hooker</t>
  </si>
  <si>
    <t>Mueller</t>
  </si>
  <si>
    <t>John Inglis Valley</t>
  </si>
  <si>
    <t>McColl and Davies, 2011</t>
  </si>
  <si>
    <t>Presented new evidence for RA origin over glacial origin</t>
  </si>
  <si>
    <t>Mathias River</t>
  </si>
  <si>
    <t>Lawrence River</t>
  </si>
  <si>
    <t>Jollie River</t>
  </si>
  <si>
    <t>Whitehouse and Griffiths, 1983</t>
  </si>
  <si>
    <t>~1000</t>
  </si>
  <si>
    <t>Schist, Schist derived Mylonite</t>
  </si>
  <si>
    <t>Prob. Co-Seismic</t>
  </si>
  <si>
    <t>Green Lake</t>
  </si>
  <si>
    <t>~700</t>
  </si>
  <si>
    <t>Unknown</t>
  </si>
  <si>
    <t>No evidence that lake was long lived but steep terraces indicate catastrophic failure</t>
  </si>
  <si>
    <t>Probably</t>
  </si>
  <si>
    <t>Grand Plateau, 
Hochstetter Icefall, 
Tasman Glacier</t>
  </si>
  <si>
    <t>Torlesse Supergroup
Greywacke &amp; Argillite - well indurated sandstone &amp; mudstone
'Rotten Rocks' - Reznichenko, 2012</t>
  </si>
  <si>
    <t>Torlesse Supergroup Greywacke</t>
  </si>
  <si>
    <t>Torlesse Group Greywacke &amp; Argillite</t>
  </si>
  <si>
    <t>Schist</t>
  </si>
  <si>
    <t>~7 Days</t>
  </si>
  <si>
    <t>Dam overtopped withi 24 hours of formation, dam breached 6 days later due to rainfall event (80mm in 12 Hours)</t>
  </si>
  <si>
    <t>Remnant deposit</t>
  </si>
  <si>
    <t>Remnant Deposit</t>
  </si>
  <si>
    <t>Biotite Schist</t>
  </si>
  <si>
    <t>Beelzebub Glacier</t>
  </si>
  <si>
    <t>Debris Avalanche
Yetton infers temporary blockage of the Karangarua River (Korup, 2005)</t>
  </si>
  <si>
    <t>Grand Plateau, Mt Cook</t>
  </si>
  <si>
    <t>Lake Lindsay</t>
  </si>
  <si>
    <t>Poss. &gt;7</t>
  </si>
  <si>
    <t>Garnet-oligoclase; poss. Schist-derived fault rock</t>
  </si>
  <si>
    <t>Gneiss and Granodiorite</t>
  </si>
  <si>
    <t>John O'Groats</t>
  </si>
  <si>
    <t>Countess</t>
  </si>
  <si>
    <t>Mt Pember</t>
  </si>
  <si>
    <t>Sutherland</t>
  </si>
  <si>
    <t>Gair Loch</t>
  </si>
  <si>
    <t>Lake Adelaide</t>
  </si>
  <si>
    <t>Rock Slide/Avalanche (Hancox and Perrin, 2009)</t>
  </si>
  <si>
    <t>Rock-slide avalanche (Hancox and Perrin 2009)</t>
  </si>
  <si>
    <t>Snowdon</t>
  </si>
  <si>
    <t>Iris Burn</t>
  </si>
  <si>
    <t>Rock-fall avalanche (Hancox and Perrin, 2009)</t>
  </si>
  <si>
    <t>June 1929</t>
  </si>
  <si>
    <t>Infilled Lake with breach channel through landslide debris</t>
  </si>
  <si>
    <t>Poss. Associated with 1425 earthquake</t>
  </si>
  <si>
    <t>Poss. Associated with 1625 earthquake</t>
  </si>
  <si>
    <t>Mesozoic greywacke, Argillite</t>
  </si>
  <si>
    <t>Two events, both occuring on 15th Dec 2006.
 Headwaters of the Arawhata River. 
Two lobes of debris from two poss. source areas</t>
  </si>
  <si>
    <t>13 Years (29.04.1981)</t>
  </si>
  <si>
    <t>Coarse grained Muscovite Granite (Dunphy Granite)</t>
  </si>
  <si>
    <t>7.1/7.2</t>
  </si>
  <si>
    <t>Gneiss /Schist</t>
  </si>
  <si>
    <t>Whitehouse, 1983</t>
  </si>
  <si>
    <t>Lake Marina</t>
  </si>
  <si>
    <t>Granite</t>
  </si>
  <si>
    <t>Granite/grano-diorite</t>
  </si>
  <si>
    <t>Calcareous sandstone and mudstones</t>
  </si>
  <si>
    <t>No evidence for lake formation behind dam</t>
  </si>
  <si>
    <t>Beautiful River</t>
  </si>
  <si>
    <t>Igneous</t>
  </si>
  <si>
    <t>Lake Elmer</t>
  </si>
  <si>
    <t>Overtopping has formed an armoured breach channel</t>
  </si>
  <si>
    <t>Tangent Creek</t>
  </si>
  <si>
    <t>Gradual erosion of the dam crest, non catastrophic</t>
  </si>
  <si>
    <t>Spillway formed over dam material</t>
  </si>
  <si>
    <t>Mercury Creek</t>
  </si>
  <si>
    <t>Ferris Creek</t>
  </si>
  <si>
    <t>Sandstone</t>
  </si>
  <si>
    <t>Ovetopping has formed an armoured breach channel</t>
  </si>
  <si>
    <t>Overtopping of landslide dam</t>
  </si>
  <si>
    <t>Buller River</t>
  </si>
  <si>
    <t>Orthoclase Granite</t>
  </si>
  <si>
    <t>31.05.1968</t>
  </si>
  <si>
    <t>Volume estimated as further collapse in 1971 landslide event
Failure was due to overtopping and breach channel development, but not catastrophic failure</t>
  </si>
  <si>
    <t>Barth, 2014</t>
  </si>
  <si>
    <t>Mt Lyndon</t>
  </si>
  <si>
    <t>Hk1 (749-929 CE) - Hancox et al., 2013</t>
  </si>
  <si>
    <t>Devonian-Cretaceous - Diorite and Granodiorite</t>
  </si>
  <si>
    <t>GNS Photo Library Caption - Landslides and rock avalanches, Duncan Stream, Ben Ohau Range
VML ID - 55137
https://vml.gns.cri.nz/asset-bank/action/viewAsset?id=55137&amp;total=16&amp;index=2&amp;assetState=3&amp;collection=Lightbox:%20Approval%20required#imageModal</t>
  </si>
  <si>
    <t>2002-2004</t>
  </si>
  <si>
    <t>Pre-1893</t>
  </si>
  <si>
    <t>Miller Stream</t>
  </si>
  <si>
    <t>Torlesse Supergroup Greywacke &amp; Argillite</t>
  </si>
  <si>
    <t>McSaveney, Pers Comm. (2014)</t>
  </si>
  <si>
    <t>Lake Chalice</t>
  </si>
  <si>
    <t>Kowai River</t>
  </si>
  <si>
    <t>Lees Valley</t>
  </si>
  <si>
    <t>Glentui River</t>
  </si>
  <si>
    <t>Acheron Lakes</t>
  </si>
  <si>
    <t>Rockslide debris avalanche (Hancox and Perrin, 2009)
Shown in Qmap - Description: Chaotic unsorted debris in large landslides; 
debris consists of loose or cemented, clay to boulder breccia</t>
  </si>
  <si>
    <t>Poss. Multiple events
Deposits shown in Qmap</t>
  </si>
  <si>
    <t>Lake Sumor</t>
  </si>
  <si>
    <t>Lake Swan</t>
  </si>
  <si>
    <t>Nancy Sound</t>
  </si>
  <si>
    <t>Lake Fergus</t>
  </si>
  <si>
    <t>Lake Cecil</t>
  </si>
  <si>
    <t>Davies and McSaveney, Pers. Comm (2014)</t>
  </si>
  <si>
    <t>Allen et al., 2011 - RA material on Hooker Glacier in photo from 1893, however the deposits are no longer recognisable in the present day and no source scar can be discerned.
Location given here is of the RA deposit approximated from the photo and NOT of the source area.</t>
  </si>
  <si>
    <t>-</t>
  </si>
  <si>
    <t>&lt;-5550</t>
  </si>
  <si>
    <t>~1250</t>
  </si>
  <si>
    <t>June 1929
Small breach but no real change in lake level</t>
  </si>
  <si>
    <t>November 2004</t>
  </si>
  <si>
    <t>September 1992</t>
  </si>
  <si>
    <t>Post-1980</t>
  </si>
  <si>
    <t>WH03</t>
  </si>
  <si>
    <t>WH02</t>
  </si>
  <si>
    <t>WH04</t>
  </si>
  <si>
    <t>WH01</t>
  </si>
  <si>
    <t>WH05</t>
  </si>
  <si>
    <t>WH06</t>
  </si>
  <si>
    <t>WH07</t>
  </si>
  <si>
    <t>WH11</t>
  </si>
  <si>
    <t>WH08</t>
  </si>
  <si>
    <t>WH09</t>
  </si>
  <si>
    <t>WH10</t>
  </si>
  <si>
    <t>WH12</t>
  </si>
  <si>
    <t>WH13</t>
  </si>
  <si>
    <t>WH14</t>
  </si>
  <si>
    <t>WH15</t>
  </si>
  <si>
    <t>WH16</t>
  </si>
  <si>
    <t>WH17</t>
  </si>
  <si>
    <t>WH18</t>
  </si>
  <si>
    <t>WH19</t>
  </si>
  <si>
    <t>WH20</t>
  </si>
  <si>
    <t>WH21</t>
  </si>
  <si>
    <t>WH22</t>
  </si>
  <si>
    <t>WH23</t>
  </si>
  <si>
    <t>WH24</t>
  </si>
  <si>
    <t>WH25</t>
  </si>
  <si>
    <t>WH26</t>
  </si>
  <si>
    <t>WH27</t>
  </si>
  <si>
    <t>WH28</t>
  </si>
  <si>
    <t>WH29</t>
  </si>
  <si>
    <t>WH30</t>
  </si>
  <si>
    <t>WH31</t>
  </si>
  <si>
    <t>WH32</t>
  </si>
  <si>
    <t>WH33</t>
  </si>
  <si>
    <t>WH34</t>
  </si>
  <si>
    <t>WH35</t>
  </si>
  <si>
    <t>WH40</t>
  </si>
  <si>
    <t>WH41</t>
  </si>
  <si>
    <t>WH36</t>
  </si>
  <si>
    <t>WH37</t>
  </si>
  <si>
    <t>WH39</t>
  </si>
  <si>
    <t>WH38</t>
  </si>
  <si>
    <t>WH43</t>
  </si>
  <si>
    <t>WH42</t>
  </si>
  <si>
    <t>WH44</t>
  </si>
  <si>
    <t>WH45</t>
  </si>
  <si>
    <t>WH46</t>
  </si>
  <si>
    <t>KO23</t>
  </si>
  <si>
    <t>KO16</t>
  </si>
  <si>
    <t>KO03</t>
  </si>
  <si>
    <t>KO46</t>
  </si>
  <si>
    <t>KO02</t>
  </si>
  <si>
    <t>KO01</t>
  </si>
  <si>
    <t>KO17</t>
  </si>
  <si>
    <t>KO15</t>
  </si>
  <si>
    <t>KO09</t>
  </si>
  <si>
    <t>&lt;7500</t>
  </si>
  <si>
    <t>GNS Photo Library Caption - Rock avalanche, Sealy Range, Aoraki Mount Cook National Park
Photo Number - 38184/22 H
VML ID - 12389
https://vml.gns.cri.nz/asset-bank/action/viewAsset?id=12362&amp;total=16&amp;index=0&amp;assetState=3&amp;collection=Lightbox:%20Approval%20required</t>
  </si>
  <si>
    <t>Harper River from Whitehouse, 1983</t>
  </si>
  <si>
    <t>Broken River from Whitehouse, 1983?</t>
  </si>
  <si>
    <t>Greywacke</t>
  </si>
  <si>
    <t>&lt;100</t>
  </si>
  <si>
    <t>Perouse</t>
  </si>
  <si>
    <t>Till</t>
  </si>
  <si>
    <t>Douglas</t>
  </si>
  <si>
    <t>Semi-schist</t>
  </si>
  <si>
    <t>Spencer</t>
  </si>
  <si>
    <t>Halcombe</t>
  </si>
  <si>
    <t>Malte Brun</t>
  </si>
  <si>
    <t>Barnicote</t>
  </si>
  <si>
    <t>Dampier</t>
  </si>
  <si>
    <t>La Perouse1</t>
  </si>
  <si>
    <t>La Perouse2</t>
  </si>
  <si>
    <t>La Perouse4</t>
  </si>
  <si>
    <t>La Perouse3</t>
  </si>
  <si>
    <t>La Perouse5</t>
  </si>
  <si>
    <t>Aoraki S</t>
  </si>
  <si>
    <t>Haast</t>
  </si>
  <si>
    <t>Chancellor*</t>
  </si>
  <si>
    <t>Semischist</t>
  </si>
  <si>
    <t>Torres</t>
  </si>
  <si>
    <t>Unicorn</t>
  </si>
  <si>
    <t>Evans</t>
  </si>
  <si>
    <t>Moltke</t>
  </si>
  <si>
    <t>Vampire Peak II</t>
  </si>
  <si>
    <t>QMap (Accessed 12/2014)</t>
  </si>
  <si>
    <t>Vampire Peak I</t>
  </si>
  <si>
    <t>Mt Isabel I</t>
  </si>
  <si>
    <t>Mt Isabel II</t>
  </si>
  <si>
    <t>Mt. Thomson I</t>
  </si>
  <si>
    <t>Mt. Thomson II</t>
  </si>
  <si>
    <t>Lake Heron</t>
  </si>
  <si>
    <t>Taylors Stream</t>
  </si>
  <si>
    <t>Wilberforce River</t>
  </si>
  <si>
    <t>Waitaha River</t>
  </si>
  <si>
    <t>Potts River</t>
  </si>
  <si>
    <t>Scone Creek</t>
  </si>
  <si>
    <t>Mt Evans</t>
  </si>
  <si>
    <t>Ramsay Glacier</t>
  </si>
  <si>
    <t>Mt Ramsay</t>
  </si>
  <si>
    <t>St James Glacier</t>
  </si>
  <si>
    <t>Lyell Glacier</t>
  </si>
  <si>
    <t>Lake Lyndon</t>
  </si>
  <si>
    <t>Southern margin of Harper Range between Cairn Hill &amp; Mt Haper/Mahaanui</t>
  </si>
  <si>
    <t>North Opuha River</t>
  </si>
  <si>
    <t>Whymper Glacier</t>
  </si>
  <si>
    <t>Murchison Glacier</t>
  </si>
  <si>
    <t>251
Murchison</t>
  </si>
  <si>
    <t>519
Malte Brun</t>
  </si>
  <si>
    <t>Strauchon Glacier</t>
  </si>
  <si>
    <t>522
Dampier</t>
  </si>
  <si>
    <t>La Perouse</t>
  </si>
  <si>
    <t>Cascade</t>
  </si>
  <si>
    <t>282
Perouse</t>
  </si>
  <si>
    <t>507
Anzac</t>
  </si>
  <si>
    <t>508
Anzac</t>
  </si>
  <si>
    <t>Ball</t>
  </si>
  <si>
    <t>Fork Stream</t>
  </si>
  <si>
    <t>511
Bannie</t>
  </si>
  <si>
    <t>Mt Bannie</t>
  </si>
  <si>
    <t>KO74</t>
  </si>
  <si>
    <t>KO52</t>
  </si>
  <si>
    <t>KO08</t>
  </si>
  <si>
    <t>Cox-Allen Inventory (Cox, Pers. Comm, 2015)</t>
  </si>
  <si>
    <t>Cleaved Greywacke</t>
  </si>
  <si>
    <t>Igneous - Gabbro, Dunite</t>
  </si>
  <si>
    <t>Igneous - Gabbro, Diorite</t>
  </si>
  <si>
    <t>Granite, granodiorite</t>
  </si>
  <si>
    <t>Biotite, Biotite-muscovite granite</t>
  </si>
  <si>
    <t>Mylonotic Schist</t>
  </si>
  <si>
    <t>Quartzose metasandstone and metamudstone</t>
  </si>
  <si>
    <t>Volcaniclastic sandstone</t>
  </si>
  <si>
    <t>Sandston, siltstone, mudstone</t>
  </si>
  <si>
    <t>Sandstone, mudstone</t>
  </si>
  <si>
    <t>Granulite</t>
  </si>
  <si>
    <t>Scistose to gnessic metasedimentary</t>
  </si>
  <si>
    <t>Sandstone, siltstone, mudstone</t>
  </si>
  <si>
    <t>Quartzofeldspathic sandstone</t>
  </si>
  <si>
    <t>Semischistose sandstone</t>
  </si>
  <si>
    <t>Semischistose quartzofeldspathic sandstone</t>
  </si>
  <si>
    <t>Orthogneiss granulites</t>
  </si>
  <si>
    <t>Deformed sandstone and mudstone</t>
  </si>
  <si>
    <t>Volcanic sandstone</t>
  </si>
  <si>
    <t>Called Rangitata River (Bush Stream) in Whitehouse, 1983 inventory. Co-ordinates in Whitehouse, 1983 show location at Coal River. 
Cox-Allen Inventory (2015) shows differing deposit in Bush Stream, therefore WH41 has been relabelled Coal River here and Cox-Allen deposit in Bush Stream is relabelled Rangitata River (Bush Stream).</t>
  </si>
  <si>
    <t>Lake McRae I</t>
  </si>
  <si>
    <t>Lake McRae II</t>
  </si>
  <si>
    <t>Ram Creek</t>
  </si>
  <si>
    <t>517
Isobel I</t>
  </si>
  <si>
    <t>518
Thompson II</t>
  </si>
  <si>
    <t>514
Beatrice</t>
  </si>
  <si>
    <t>513
Vampire I</t>
  </si>
  <si>
    <t>512
Vampire II</t>
  </si>
  <si>
    <t>510
Isobel 2</t>
  </si>
  <si>
    <t>336
Thompson I</t>
  </si>
  <si>
    <t>284
Mt Cook</t>
  </si>
  <si>
    <t>214
Fletcher</t>
  </si>
  <si>
    <t>152
Beelzebub</t>
  </si>
  <si>
    <t>124
Adams</t>
  </si>
  <si>
    <t>Intact slide and then rock-avalanche material further along deposit</t>
  </si>
  <si>
    <t>+1.5</t>
  </si>
  <si>
    <t>Age taken from Knuepfer (1988)</t>
  </si>
  <si>
    <t>Burrows (1972) who first described the depsoit only terms the deposit a 'landslide', not a rock-avalanche. 
Whitehouse &amp; Griffiths (1983) and Whitehouse (1983) and Knuepfer (1988) describe this deposit as a rock-avalanche. However Whitehouse (1983) does not include it within its inventory.</t>
  </si>
  <si>
    <t>1267-1414</t>
  </si>
  <si>
    <t>See comment for Ashburton River (South I)</t>
  </si>
  <si>
    <t>Event thought to have occurred very shortly after LCRA2.
Catatrophic dam break terraces associated with LCRA2 may also be associated with this event</t>
  </si>
  <si>
    <t>Remnant: Only 20% of deposit volume remains at present</t>
  </si>
  <si>
    <t>1929-1968</t>
  </si>
  <si>
    <t>Nash, 2003</t>
  </si>
  <si>
    <t>Bowen</t>
  </si>
  <si>
    <t>Lower Cleddau</t>
  </si>
  <si>
    <t>Dykstra, 2012</t>
  </si>
  <si>
    <t>Photo in Whitehouse (1983)</t>
  </si>
  <si>
    <t>Matakitaki (Mud)</t>
  </si>
  <si>
    <t>Tertiary Sandstone, mudstone</t>
  </si>
  <si>
    <t>17th June 1929 - Murchison Earthquake
Rock-slide avalanche</t>
  </si>
  <si>
    <t>17th June 1929 - Murchison Earthquake</t>
  </si>
  <si>
    <t>Allen</t>
  </si>
  <si>
    <t>Goat</t>
  </si>
  <si>
    <t>Luna Slips</t>
  </si>
  <si>
    <t>Johnson</t>
  </si>
  <si>
    <t>Rubble (Upper)</t>
  </si>
  <si>
    <t>Gouland</t>
  </si>
  <si>
    <t>McNabb</t>
  </si>
  <si>
    <t>Johnson Creek</t>
  </si>
  <si>
    <t>Tertiary Limestone, mudstone</t>
  </si>
  <si>
    <t>Stern</t>
  </si>
  <si>
    <t>Ugly (Upper)</t>
  </si>
  <si>
    <t>Ngakawau</t>
  </si>
  <si>
    <t>Silvermine</t>
  </si>
  <si>
    <t>Luna</t>
  </si>
  <si>
    <t>Sphinx (Fern Flat)</t>
  </si>
  <si>
    <t>Tertiary calc mudstone</t>
  </si>
  <si>
    <t>Ugly (Lower)</t>
  </si>
  <si>
    <t>Discovery</t>
  </si>
  <si>
    <t>Gorgeous</t>
  </si>
  <si>
    <t>Hutchinson</t>
  </si>
  <si>
    <t>Downey</t>
  </si>
  <si>
    <t>Barfoot</t>
  </si>
  <si>
    <t>Rubble (Lower)</t>
  </si>
  <si>
    <t>Greys</t>
  </si>
  <si>
    <t>Venus</t>
  </si>
  <si>
    <t>Anaconda</t>
  </si>
  <si>
    <t>Aorere Saddle</t>
  </si>
  <si>
    <t>Burgoo</t>
  </si>
  <si>
    <t>Little Wanganui</t>
  </si>
  <si>
    <t>Little Deepdale Creek</t>
  </si>
  <si>
    <t>Weathered Granite/Regolith</t>
  </si>
  <si>
    <t>24th May 1968 - Inangahua Earthquake
Slide-Avalanche</t>
  </si>
  <si>
    <t>24th May 1968 - Inangahua Earthquake</t>
  </si>
  <si>
    <t>Berlins-Whitecliffs</t>
  </si>
  <si>
    <t>Tertiary Limestone</t>
  </si>
  <si>
    <t>24th May 1968 - Inangahua Earthquake
Fall-Avalanche</t>
  </si>
  <si>
    <t>Depsoit area is estimated from hummocky topography and truncated at stream edge (presumably some reworking)</t>
  </si>
  <si>
    <t>Deposit and source mapping is estimated based upon morphology - no direct mapping evidence in literature</t>
  </si>
  <si>
    <t>Rock Slide/Avalanche (Hancox and Perrin, 2009)
Shown on QMAPseamless_landslides_polygon from Simon Cox (Pers. Comm, 2015)</t>
  </si>
  <si>
    <t xml:space="preserve">Shown on Qmap
Rock-block failure in Korup (2005 C)
</t>
  </si>
  <si>
    <t>https://vml.gns.cri.nz/asset-bank/action/viewAsset?id=3432&amp;index=95&amp;total=158&amp;categoryId=1319&amp;categoryTypeId=1&amp;collection=Canterbury%20Region&amp;sortAttributeId=1033&amp;sortDescending=false#imageModal</t>
  </si>
  <si>
    <t>Tutoko</t>
  </si>
  <si>
    <t>Donne</t>
  </si>
  <si>
    <t>9th March 1929 - Arthur's Pass Earthquake
Locastion estimated from Appendix map in Hancox et al., 1997</t>
  </si>
  <si>
    <t>Kakapo Saddle</t>
  </si>
  <si>
    <t>Beautiful (Upper)</t>
  </si>
  <si>
    <t>Kakapo</t>
  </si>
  <si>
    <t>17th June 1929 - Murchison Earthquake
Smaller, secondary failure structure within roc-avalanche source area</t>
  </si>
  <si>
    <t>17th June 1929 - Murchison Earthquake
Source scar visible, no discernable deposit</t>
  </si>
  <si>
    <t>Qmap</t>
  </si>
  <si>
    <t>C-A</t>
  </si>
  <si>
    <t>RB</t>
  </si>
  <si>
    <t>RB/Qmap</t>
  </si>
  <si>
    <t>RB/Robinson</t>
  </si>
  <si>
    <t>Rainfall</t>
  </si>
  <si>
    <t>Hancox, 2010</t>
  </si>
  <si>
    <t>5 Years</t>
  </si>
  <si>
    <t>Hamilton Creek</t>
  </si>
  <si>
    <t>Whitehouse, 1981</t>
  </si>
  <si>
    <t>Grasmere Station</t>
  </si>
  <si>
    <t>Location is approximate from map in Whitehouse, 1981</t>
  </si>
  <si>
    <t>Location is approximate from map in Whitehouse, 1981 and description in Suggate and Wilson, 1958</t>
  </si>
  <si>
    <t>Gabbro</t>
  </si>
  <si>
    <t>Mudstone</t>
  </si>
  <si>
    <t>Basalt</t>
  </si>
  <si>
    <t>Metasandstone</t>
  </si>
  <si>
    <t>Taramakau River</t>
  </si>
  <si>
    <t>Rakaia River</t>
  </si>
  <si>
    <t>Ashburton River</t>
  </si>
  <si>
    <t>Rangitata River</t>
  </si>
  <si>
    <t>Waitaki River</t>
  </si>
  <si>
    <t>Waiau River</t>
  </si>
  <si>
    <t>Wanganui River</t>
  </si>
  <si>
    <t>Ashley River</t>
  </si>
  <si>
    <t>Karamea River</t>
  </si>
  <si>
    <t>Poerua River</t>
  </si>
  <si>
    <t>Cascade River</t>
  </si>
  <si>
    <t>Clutha River</t>
  </si>
  <si>
    <t>Arthur River</t>
  </si>
  <si>
    <t>Seaforth River</t>
  </si>
  <si>
    <t>Hokitika River</t>
  </si>
  <si>
    <t>Arawhata River</t>
  </si>
  <si>
    <t>John O'Groats River</t>
  </si>
  <si>
    <t>Hollyford River</t>
  </si>
  <si>
    <t>Wairau River</t>
  </si>
  <si>
    <t>Takaka River</t>
  </si>
  <si>
    <t>Mokihinui River</t>
  </si>
  <si>
    <t>Clarence River</t>
  </si>
  <si>
    <t>Coal River</t>
  </si>
  <si>
    <t>Karangarua River</t>
  </si>
  <si>
    <t>Mataura River/Titiroa Stream</t>
  </si>
  <si>
    <t>Wet Jacket Arm
Unnamed Watershed</t>
  </si>
  <si>
    <t>Waiho River</t>
  </si>
  <si>
    <t>Nancy Sound
Unnamed Watershed</t>
  </si>
  <si>
    <t>Waimakariri River</t>
  </si>
  <si>
    <t>Waiatoto River</t>
  </si>
  <si>
    <t>Little Wanganui River</t>
  </si>
  <si>
    <t>Haast River</t>
  </si>
  <si>
    <t>Cook River</t>
  </si>
  <si>
    <t>Whataroa River</t>
  </si>
  <si>
    <t>Opihi River</t>
  </si>
  <si>
    <t>Waitaha River/Wanganui River</t>
  </si>
  <si>
    <t>Cleddau River</t>
  </si>
  <si>
    <t>Tutuko River</t>
  </si>
  <si>
    <t>Hurunui River</t>
  </si>
  <si>
    <t>Heaphy River</t>
  </si>
  <si>
    <t>Ngakawau River</t>
  </si>
  <si>
    <t>Aorere River</t>
  </si>
  <si>
    <t>Cleddau River/Donne River</t>
  </si>
  <si>
    <t>Snowdon Geological Map</t>
  </si>
  <si>
    <t>683-536</t>
  </si>
  <si>
    <t>June 1929
Landslide volume from the literature is the total volume for all landslides from this source - no information in the literature as to how the volume breaks down over landslides I and II</t>
  </si>
  <si>
    <t>Duffy</t>
  </si>
  <si>
    <t>Eight Mile</t>
  </si>
  <si>
    <t>Fanny</t>
  </si>
  <si>
    <t>Polnoon Burn</t>
  </si>
  <si>
    <t>Purser</t>
  </si>
  <si>
    <t>Stump</t>
  </si>
  <si>
    <t>Doherty Creek</t>
  </si>
  <si>
    <t>Korup, 2003 - Thesis</t>
  </si>
  <si>
    <t>Hall Arm
Unnamed Watershed - Stump Lake</t>
  </si>
  <si>
    <t>Oho Creek</t>
  </si>
  <si>
    <t>Mike River</t>
  </si>
  <si>
    <t>Korup Inventory</t>
  </si>
  <si>
    <t>Ngatau River</t>
  </si>
  <si>
    <t>Okuru River</t>
  </si>
  <si>
    <t>Gneiss</t>
  </si>
  <si>
    <t>Orthogneiss</t>
  </si>
  <si>
    <t>Chancellor</t>
  </si>
  <si>
    <t>01/07/2010</t>
  </si>
  <si>
    <t>14/06/2010</t>
  </si>
  <si>
    <t>&lt;1850</t>
  </si>
  <si>
    <t>06-07/04/2008</t>
  </si>
  <si>
    <t>04/2008 - 01/2009</t>
  </si>
  <si>
    <t>01-03/2010</t>
  </si>
  <si>
    <t>6000-7000</t>
  </si>
  <si>
    <t>Anthropogenic (Mining)</t>
  </si>
  <si>
    <t>Poss. Co-Seismic</t>
  </si>
  <si>
    <t>Originally reported by Burrows (1972) using NZMS1 one inch topographic map co-ordinate S73/575707 (NZMS 260 Series Sheet K35)
Whitehouse (1983) reports location as 43°24'48", 171°00'06" which is positioned upstream of Ashburton River (South II) indicating reporting of two seperate depsoits, however it is possible that conversions between map systems has resulted in location inaccuracies. Discrepencies in deposit ages and volumes suggest that they are distinct from eachother.</t>
  </si>
  <si>
    <t>Longitude incorrectly reported in Whitehouse, 1983 as 171°48'29". Should read 170°48'29"</t>
  </si>
  <si>
    <r>
      <t xml:space="preserve">Hk16 from Hancox </t>
    </r>
    <r>
      <rPr>
        <i/>
        <sz val="11"/>
        <rFont val="Arial"/>
        <family val="2"/>
      </rPr>
      <t>et al</t>
    </r>
    <r>
      <rPr>
        <sz val="11"/>
        <rFont val="Arial"/>
        <family val="2"/>
      </rPr>
      <t>., 2013</t>
    </r>
  </si>
  <si>
    <t>Pre-1717</t>
  </si>
  <si>
    <t>&gt;233</t>
  </si>
  <si>
    <t xml:space="preserve">Hope Blue River Range from Korup, 2004/2006
Deposit is truncated by Alpine Fault trace, potentially by the 1717AD event iondicating that it is older than that earthquake.
</t>
  </si>
  <si>
    <t>&gt;M7.0</t>
  </si>
  <si>
    <t>Rock fall/avalanche
2003 Fiordland Earthquake - 22nd August</t>
  </si>
  <si>
    <t>Arthur's Pass Earthquake 9th March 1929
Full headwater innundation</t>
  </si>
  <si>
    <t>18th June 1929 - Murchison Earthquake</t>
  </si>
  <si>
    <t>19th June 1929 - Murchison Earthquake</t>
  </si>
  <si>
    <t>Diorite</t>
  </si>
  <si>
    <t>Limestone</t>
  </si>
  <si>
    <t>DN</t>
  </si>
  <si>
    <t>M</t>
  </si>
  <si>
    <t>MM</t>
  </si>
  <si>
    <t>CA</t>
  </si>
  <si>
    <t>WH</t>
  </si>
  <si>
    <t>KO</t>
  </si>
  <si>
    <t>LA</t>
  </si>
  <si>
    <t>LO</t>
  </si>
  <si>
    <t>RC</t>
  </si>
  <si>
    <t>BP</t>
  </si>
  <si>
    <t>BPU</t>
  </si>
  <si>
    <t>CE</t>
  </si>
  <si>
    <t>CEU</t>
  </si>
  <si>
    <t>AU</t>
  </si>
  <si>
    <t>MV</t>
  </si>
  <si>
    <t>LiA</t>
  </si>
  <si>
    <t>LiV</t>
  </si>
  <si>
    <t>LiVU</t>
  </si>
  <si>
    <t>GE</t>
  </si>
  <si>
    <t>SGE</t>
  </si>
  <si>
    <t>TR</t>
  </si>
  <si>
    <t>EM</t>
  </si>
  <si>
    <t>LDD</t>
  </si>
  <si>
    <t>LDF</t>
  </si>
  <si>
    <t>DST</t>
  </si>
  <si>
    <t>GF</t>
  </si>
  <si>
    <t>CO</t>
  </si>
  <si>
    <t>MRC</t>
  </si>
  <si>
    <t>RE</t>
  </si>
  <si>
    <t>EMU</t>
  </si>
  <si>
    <t>7</t>
  </si>
  <si>
    <t>7.15</t>
  </si>
  <si>
    <t>Deposit Name</t>
  </si>
  <si>
    <t>Quality of mapping (estimate of G - good, clear boundaries used for mapping protocol; V - Variable quality, some deposit extent available or deposit partially visible on aerial imagery; U - Unmapped, no deposit information available in the literature or from aerial imagery)</t>
  </si>
  <si>
    <t>Cox-Allen (2015 pers. Comm.) inventory deposit number</t>
  </si>
  <si>
    <t>Whitehouse (1983) inventory deposit number</t>
  </si>
  <si>
    <t>Korup (2006) inventory deposit number</t>
  </si>
  <si>
    <t>Latitude of deposit</t>
  </si>
  <si>
    <t>Longitude of deposit</t>
  </si>
  <si>
    <t>Major river catchment in which the deposit is situated</t>
  </si>
  <si>
    <t>Age BP</t>
  </si>
  <si>
    <t>Age BP as a number value, where a &gt;/&lt; is used in the previous column this is negated in this column. If a age range is used in the previous column then the centre-point date between them is used here</t>
  </si>
  <si>
    <t>Age CE</t>
  </si>
  <si>
    <t>Age CE as a number value, where a &gt;/&lt; is used in the previous column this is negated in this column. If a age range is used in the previous column then the centre-point date between them is used here</t>
  </si>
  <si>
    <t>Geology of the deposit</t>
  </si>
  <si>
    <t>Simplified geology of the deposit</t>
  </si>
  <si>
    <t>Trigger mechanism for the rock-avalanche</t>
  </si>
  <si>
    <t>Earthquake magnitude for coseismic triggers</t>
  </si>
  <si>
    <t>Earthquake magnitude as a number value, where a &gt;/&lt; is used in the previous column this is negated in this column. If a age range is used in the previous column then the centre-point date between them is used here</t>
  </si>
  <si>
    <t>Landslide dam development - did the RA cause a landslide dam to develop?</t>
  </si>
  <si>
    <t>Landslide dam failure - did the dam fail or persist?</t>
  </si>
  <si>
    <t>Dam survival time if still present or collapsed</t>
  </si>
  <si>
    <t>Did the deposit fall onto a glacier and if so which one?</t>
  </si>
  <si>
    <t>Numeric code which indicates the main reference which discusses each deposit</t>
  </si>
  <si>
    <t>References which discuss each deposit</t>
  </si>
  <si>
    <r>
      <t>Age uncertainty (</t>
    </r>
    <r>
      <rPr>
        <sz val="11"/>
        <color theme="1"/>
        <rFont val="Calibri"/>
        <family val="2"/>
      </rPr>
      <t>± years)</t>
    </r>
  </si>
  <si>
    <r>
      <t>Literature based deposit area (km</t>
    </r>
    <r>
      <rPr>
        <vertAlign val="superscript"/>
        <sz val="11"/>
        <color theme="1"/>
        <rFont val="Calibri"/>
        <family val="2"/>
        <scheme val="minor"/>
      </rPr>
      <t>2</t>
    </r>
    <r>
      <rPr>
        <sz val="11"/>
        <color theme="1"/>
        <rFont val="Calibri"/>
        <family val="2"/>
        <scheme val="minor"/>
      </rPr>
      <t>)</t>
    </r>
  </si>
  <si>
    <r>
      <t>Literature based deposit volumes (km</t>
    </r>
    <r>
      <rPr>
        <vertAlign val="superscript"/>
        <sz val="11"/>
        <color theme="1"/>
        <rFont val="Calibri"/>
        <family val="2"/>
        <scheme val="minor"/>
      </rPr>
      <t>3</t>
    </r>
    <r>
      <rPr>
        <sz val="11"/>
        <color theme="1"/>
        <rFont val="Calibri"/>
        <family val="2"/>
        <scheme val="minor"/>
      </rPr>
      <t>)</t>
    </r>
  </si>
  <si>
    <r>
      <t>Literature based volume uncertainty (</t>
    </r>
    <r>
      <rPr>
        <sz val="11"/>
        <color theme="1"/>
        <rFont val="Calibri"/>
        <family val="2"/>
      </rPr>
      <t>±</t>
    </r>
    <r>
      <rPr>
        <sz val="11"/>
        <color theme="1"/>
        <rFont val="Calibri"/>
        <family val="2"/>
        <scheme val="minor"/>
      </rPr>
      <t>km</t>
    </r>
    <r>
      <rPr>
        <vertAlign val="superscript"/>
        <sz val="11"/>
        <color theme="1"/>
        <rFont val="Calibri"/>
        <family val="2"/>
        <scheme val="minor"/>
      </rPr>
      <t>3</t>
    </r>
    <r>
      <rPr>
        <sz val="11"/>
        <color theme="1"/>
        <rFont val="Calibri"/>
        <family val="2"/>
        <scheme val="minor"/>
      </rPr>
      <t>)</t>
    </r>
  </si>
  <si>
    <t>Allen et al., 2011</t>
  </si>
  <si>
    <t>Chevalier et al., 2009</t>
  </si>
  <si>
    <t>Chevalier, 2008</t>
  </si>
  <si>
    <t>Cowen et al., 1996</t>
  </si>
  <si>
    <t>Cox and Allen, 2010</t>
  </si>
  <si>
    <t>Cox et al., 2008</t>
  </si>
  <si>
    <t>Cox et al., 2015</t>
  </si>
  <si>
    <t>Cox-Allen Inventory (Cox Pers. Comm., 2015)</t>
  </si>
  <si>
    <t>Davies and McSaveney, 2002</t>
  </si>
  <si>
    <t>Davies and McSaveney, 2011</t>
  </si>
  <si>
    <t>Dufresne, 2009</t>
  </si>
  <si>
    <t>Hancox and Perrin, 2009</t>
  </si>
  <si>
    <t>Hancox and Thompson, 2013</t>
  </si>
  <si>
    <t>Hancox et al., 1997</t>
  </si>
  <si>
    <t>Hancox et al., 2003</t>
  </si>
  <si>
    <t>Hancox et al., 2005</t>
  </si>
  <si>
    <t>Hancox et al., 2007</t>
  </si>
  <si>
    <t>Keefer, 1984</t>
  </si>
  <si>
    <t>Kneupfer, 1988 (2) - Appendix</t>
  </si>
  <si>
    <t>Korup et al., 2004</t>
  </si>
  <si>
    <t>Korup, 2002</t>
  </si>
  <si>
    <t>Korup, 2005 (a)</t>
  </si>
  <si>
    <t>Korup, 2005 (b)</t>
  </si>
  <si>
    <t>Korup, 2005 (c)</t>
  </si>
  <si>
    <t>Korup, 2006</t>
  </si>
  <si>
    <t>Korup, 2010</t>
  </si>
  <si>
    <t>Larsen et al., 2005</t>
  </si>
  <si>
    <t>Lee et al., 2009</t>
  </si>
  <si>
    <t>Massey et al., 2007</t>
  </si>
  <si>
    <t>McSaveney et al., 2000</t>
  </si>
  <si>
    <t>Nash et al., 2008</t>
  </si>
  <si>
    <t>Nash, 2003 (Thesis)</t>
  </si>
  <si>
    <t>Orwin, 1998</t>
  </si>
  <si>
    <t>Petley, 2013</t>
  </si>
  <si>
    <t>Qmap (Accessed, 12/2014)</t>
  </si>
  <si>
    <t>Rattenbury et al., 1998</t>
  </si>
  <si>
    <t>Reznichenko 2012 - Thesis</t>
  </si>
  <si>
    <t>Reznichenko et al., 2012</t>
  </si>
  <si>
    <t>Robinson, 2014 - Thesis</t>
  </si>
  <si>
    <t>Smith et al., 2006</t>
  </si>
  <si>
    <t>Smith et al., 2012</t>
  </si>
  <si>
    <t>Thompson, 1994</t>
  </si>
  <si>
    <t>Tovar et al., 2008</t>
  </si>
  <si>
    <t>Turnbull et al., 2010</t>
  </si>
  <si>
    <t>Turnbull, 1986</t>
  </si>
  <si>
    <t>Van Dissen et al., 2006</t>
  </si>
  <si>
    <t>Wishart, 2007</t>
  </si>
  <si>
    <t>Wood et al., 2011</t>
  </si>
  <si>
    <t>Wright, 1998</t>
  </si>
  <si>
    <t>Yetton et al., 1998</t>
  </si>
  <si>
    <t>Yetton, 2000 - Thesis</t>
  </si>
  <si>
    <r>
      <t xml:space="preserve">Basher </t>
    </r>
    <r>
      <rPr>
        <i/>
        <sz val="11"/>
        <color theme="1"/>
        <rFont val="Calibri"/>
        <family val="2"/>
        <scheme val="minor"/>
      </rPr>
      <t>et al</t>
    </r>
    <r>
      <rPr>
        <sz val="11"/>
        <color theme="1"/>
        <rFont val="Calibri"/>
        <family val="2"/>
        <scheme val="minor"/>
      </rPr>
      <t>., 1988</t>
    </r>
  </si>
  <si>
    <t>Craw and Landis, 1980</t>
  </si>
  <si>
    <t>Dundas, 2008</t>
  </si>
  <si>
    <t>Korup, 2003</t>
  </si>
  <si>
    <t>Massey et al., 2013</t>
  </si>
  <si>
    <t>Mc Saveney, Pers. Comm. 2014</t>
  </si>
  <si>
    <t>Yang, 1992</t>
  </si>
  <si>
    <t xml:space="preserve">Nash, 2003    </t>
  </si>
  <si>
    <t>No information on source or deposit
Location given here is of the Hooker Glacier. No information available of actual deposit location</t>
  </si>
  <si>
    <t>This deposit is superimposed on top of Wilberforce Griffiths Stream A</t>
  </si>
  <si>
    <t>Acheron River (Red Hill)</t>
  </si>
  <si>
    <t>Ahuriri River (Snowy Gorge Creek)</t>
  </si>
  <si>
    <t>Anzac Peaks (Lower)</t>
  </si>
  <si>
    <t>Anzac Peaks (Upper)</t>
  </si>
  <si>
    <t>Ashburton River (North I)</t>
  </si>
  <si>
    <t>Ashburton River (North II)</t>
  </si>
  <si>
    <t>Ashburton River (South I)</t>
  </si>
  <si>
    <t>Ashburton River (South II)</t>
  </si>
  <si>
    <t>Avoca River (Basin Creek Lower)</t>
  </si>
  <si>
    <t>Avoca River (Basin Creek Upper)</t>
  </si>
  <si>
    <t>Avoca River (Centre Creek)</t>
  </si>
  <si>
    <t>Avoca River (Hanging Valley Creek)</t>
  </si>
  <si>
    <t>Avoca River (Moraine Flat)</t>
  </si>
  <si>
    <t>Avoca River (Mt Gizeh Upper)</t>
  </si>
  <si>
    <t>Avoca River (Triangle Creek)</t>
  </si>
  <si>
    <t>Beelzebub Glacier (Adams-Wanganui)</t>
  </si>
  <si>
    <t>Branch of Black Birch Creek (The Thumbs Lower)</t>
  </si>
  <si>
    <t>Branch of Black Birch Creek (The Thumbs Upper)</t>
  </si>
  <si>
    <t>Buller River (Lower)</t>
  </si>
  <si>
    <t>Bush Stream (Ranger Spur Lower)</t>
  </si>
  <si>
    <t>Bush Stream (Ranger Spur Upper)</t>
  </si>
  <si>
    <t>Cascade River (McKay Creek Lower)</t>
  </si>
  <si>
    <t>Cascade River (McKay Creek Upper)</t>
  </si>
  <si>
    <t>Cass River (Hazard Ridge)</t>
  </si>
  <si>
    <t>Clyde River (McCoy Stream)</t>
  </si>
  <si>
    <t>Clyde River (Watchdog Hut)</t>
  </si>
  <si>
    <t>Craigieburn Range (Cass Saddle)</t>
  </si>
  <si>
    <t>Craigieburn Range (Goldney Stream I)</t>
  </si>
  <si>
    <t>Craigieburn Range (Goldney Stream II)</t>
  </si>
  <si>
    <t>Craigieburn Range (Leith Hill)</t>
  </si>
  <si>
    <t xml:space="preserve">Cropp River (Hokitika) </t>
  </si>
  <si>
    <t>Dart River (Daleys Flat)</t>
  </si>
  <si>
    <t>Dart River (The Hillocks)</t>
  </si>
  <si>
    <t>Dumpling (Milford Track)</t>
  </si>
  <si>
    <t>Duncan Stream (Lake Pukaki)</t>
  </si>
  <si>
    <t>Falling Mountain (Otehake River)</t>
  </si>
  <si>
    <t>Ferguson Creek (Hunter River)</t>
  </si>
  <si>
    <t>Foggy Stream (Porter's Pass - Kowai River)</t>
  </si>
  <si>
    <t>Garribaldi (Karamea River)</t>
  </si>
  <si>
    <t>Geologist Creek (Lake Kaniere)</t>
  </si>
  <si>
    <t>Glenthorn Stream (The Spurs)</t>
  </si>
  <si>
    <t>Godley River (Bloody Point)</t>
  </si>
  <si>
    <t>Godley River (MacKinnon Stream)</t>
  </si>
  <si>
    <t>Harper River (Hut River)</t>
  </si>
  <si>
    <t>Havelock River (Alma Stream Lower)</t>
  </si>
  <si>
    <t>Havelock River (Alma Stream Upper)</t>
  </si>
  <si>
    <t>Havelock River (Cloudy Stream)</t>
  </si>
  <si>
    <t>Havelock River (Fan Stream)</t>
  </si>
  <si>
    <t>Havelock River (Forbes River)</t>
  </si>
  <si>
    <t>Havelock River (McDonald Hut)</t>
  </si>
  <si>
    <t>Hooker Glacier (Unknown Source)</t>
  </si>
  <si>
    <t>Hunter River (Lake Creek)</t>
  </si>
  <si>
    <t>Hurunui River South Branch (a)</t>
  </si>
  <si>
    <t>Hurunui River South Branch (b)</t>
  </si>
  <si>
    <t>Iris Burn (Big Slip, Kelper Track)</t>
  </si>
  <si>
    <t>Jennings Burn (Murchison Mountains)</t>
  </si>
  <si>
    <t>Jollie River (Arthurs Point)</t>
  </si>
  <si>
    <t>Jollie River (Upper)</t>
  </si>
  <si>
    <t>La Perouse I</t>
  </si>
  <si>
    <t>La Perouse II</t>
  </si>
  <si>
    <t>La Perouse III</t>
  </si>
  <si>
    <t>La Perouse IV</t>
  </si>
  <si>
    <t>La Perouse V</t>
  </si>
  <si>
    <t>Lake Coleridge (Blue Hill)</t>
  </si>
  <si>
    <t>Lake Coleridge (Carriage Drive)</t>
  </si>
  <si>
    <t>Lake Coleridge (Coleridge Pass)</t>
  </si>
  <si>
    <t>Lake Coleridge (Coleridge Stream)</t>
  </si>
  <si>
    <t>Lake Coleridge (Mt Cotton Lower)</t>
  </si>
  <si>
    <t>Lake Coleridge (Mt Cotton Upper)</t>
  </si>
  <si>
    <t>Lake Coleridge (Ryton River) LCRA1</t>
  </si>
  <si>
    <t>Lake Coleridge (Ryton River) LCRA2</t>
  </si>
  <si>
    <t>Lake Coleridge (Ryton River) LCRA3</t>
  </si>
  <si>
    <t>Lake Ida (Little Mt Ida)</t>
  </si>
  <si>
    <t>Lake Moonstone (Karamea River)</t>
  </si>
  <si>
    <t>Lake Stanley (Lower)</t>
  </si>
  <si>
    <t>Lake Stanley (Upper I)</t>
  </si>
  <si>
    <t>Lake Stanley (Upper II)</t>
  </si>
  <si>
    <t>Lake Stanley (Upper III)</t>
  </si>
  <si>
    <t>Lake Tekapo (Coal River)</t>
  </si>
  <si>
    <t>Lawrence River (Hermitage Hut)</t>
  </si>
  <si>
    <t>Macaulay River (Tindall Stream)</t>
  </si>
  <si>
    <t>Mathias River (Boundary Creek)</t>
  </si>
  <si>
    <t>Mathias River (Mistake Creek)</t>
  </si>
  <si>
    <t>Mathias River (Moraine Creek II)</t>
  </si>
  <si>
    <t>Mathias River (Moraine Creek)</t>
  </si>
  <si>
    <t>Mathias River (North Branch Upper)</t>
  </si>
  <si>
    <t>Mathias River (Upper Mistake Creek)</t>
  </si>
  <si>
    <t>Matiri River (Lower)</t>
  </si>
  <si>
    <t>Matiri River (Rain Peak)</t>
  </si>
  <si>
    <t>Matiri River (Right Branch Upper)</t>
  </si>
  <si>
    <t>Matiri River (Upper)</t>
  </si>
  <si>
    <t>Matiri River (West Branch)</t>
  </si>
  <si>
    <t>McTaggart Creek (Karangarua)</t>
  </si>
  <si>
    <t>Mid-Dome (Parawa)</t>
  </si>
  <si>
    <t>Mistake River  (Lake Tekapo)</t>
  </si>
  <si>
    <t>Mt Adams (Poerua River)</t>
  </si>
  <si>
    <t>Mt Cook (Hillary Ridge)</t>
  </si>
  <si>
    <t>Mt Dixon-Mt Haast</t>
  </si>
  <si>
    <t>Mt Roon (Franz Josef)</t>
  </si>
  <si>
    <t>Otira River (ZigZag)</t>
  </si>
  <si>
    <t>Potts River (Lower Tributary)</t>
  </si>
  <si>
    <t>Potts River (Upper Tributary)</t>
  </si>
  <si>
    <t>Poulter River (Casey Hut)</t>
  </si>
  <si>
    <t>Poulter River (Lake Minchin)</t>
  </si>
  <si>
    <t>Poulter River (Mt Binser)</t>
  </si>
  <si>
    <t>Poulter River (Thompson Stream)</t>
  </si>
  <si>
    <t>Punanui Stream (Pancake Range)</t>
  </si>
  <si>
    <t>Purple Hill (Lake Pearson)</t>
  </si>
  <si>
    <t>Rakaia River  (Black Hill)</t>
  </si>
  <si>
    <t>Rakaia River (Duncan Creek)</t>
  </si>
  <si>
    <t>Rakaia River (Steepface Hill)</t>
  </si>
  <si>
    <t>Rangitata River  (Bush Stream)</t>
  </si>
  <si>
    <t>Rangitata River  (Stew Point)</t>
  </si>
  <si>
    <t>Rangitata River (Boundary Stream)</t>
  </si>
  <si>
    <t>Rangitata River (Forest Creek)</t>
  </si>
  <si>
    <t>Rangitata River (Harper Range - Unnamed Peak)</t>
  </si>
  <si>
    <t>Rangitata River (Lake Camp)</t>
  </si>
  <si>
    <t>Rangitata River (Pudding Valley)</t>
  </si>
  <si>
    <t>Rangitata River (Rawtor Creek)</t>
  </si>
  <si>
    <t>Round Top (Southern Deposit)</t>
  </si>
  <si>
    <t>Selbourne Spur (Waiatoto River)</t>
  </si>
  <si>
    <t>South Opuha River, Right Branch (Mt Misery)</t>
  </si>
  <si>
    <t>Taipo River (Hunts Creek)</t>
  </si>
  <si>
    <t>Taipo River (Julia Creek)</t>
  </si>
  <si>
    <t>The Haystack (Kakapo River)</t>
  </si>
  <si>
    <t>The Roaring Billy (Thomas Range)</t>
  </si>
  <si>
    <t>Waimakariri River (Crow River)</t>
  </si>
  <si>
    <t>Waimakariri River (Hawdon Stream)</t>
  </si>
  <si>
    <t>Waimakariri River (Mt Binser)</t>
  </si>
  <si>
    <t>Wiberforce River (Bristed Stream)</t>
  </si>
  <si>
    <t>Wilberforce River (Burnett Stream)</t>
  </si>
  <si>
    <t>Wilberforce River (Griffiths Stream A)</t>
  </si>
  <si>
    <t>Wilberforce River (Griffiths Stream B)</t>
  </si>
  <si>
    <t>Wilberforce River (Mount Algidus)</t>
  </si>
  <si>
    <t>Wilberforce River (Weka Stream)</t>
  </si>
  <si>
    <t>Young River (North Branch)</t>
  </si>
  <si>
    <t>Station Stream (Upper)</t>
  </si>
  <si>
    <t>Station Stream (Lower)</t>
  </si>
  <si>
    <t>Cameron River</t>
  </si>
  <si>
    <t>Mapped extent based upon maps from Chinn, 1975</t>
  </si>
  <si>
    <t>21st January 2013</t>
  </si>
  <si>
    <t>GNS Landslide Boundaries</t>
  </si>
  <si>
    <t>GNS Landslide Boundaries/RB</t>
  </si>
  <si>
    <t>Hurricane Hut (Lake Janette)</t>
  </si>
  <si>
    <t>Nash</t>
  </si>
  <si>
    <t>Chinn</t>
  </si>
  <si>
    <t>Dykstra</t>
  </si>
  <si>
    <t>Thompson</t>
  </si>
  <si>
    <t>Smith</t>
  </si>
  <si>
    <t>McSaveney</t>
  </si>
  <si>
    <t>Korup, 2005b</t>
  </si>
  <si>
    <t>Barth</t>
  </si>
  <si>
    <t>Turnbull</t>
  </si>
  <si>
    <t>Orwin</t>
  </si>
  <si>
    <t>Basher</t>
  </si>
  <si>
    <t>Wood</t>
  </si>
  <si>
    <t>McColl</t>
  </si>
  <si>
    <t>Davies and McSaveney</t>
  </si>
  <si>
    <t>Howard</t>
  </si>
  <si>
    <t>Cowan</t>
  </si>
  <si>
    <t>RB/Cowan</t>
  </si>
  <si>
    <t>Lee</t>
  </si>
  <si>
    <t>Korup, 2002/Qmap</t>
  </si>
  <si>
    <t>Korup</t>
  </si>
  <si>
    <t>RB/GNS Landslide Boundaries</t>
  </si>
  <si>
    <t>Burrows, 1972</t>
  </si>
  <si>
    <t>Qmap/RB</t>
  </si>
  <si>
    <t>Matiri River (Right Branch Lower)</t>
  </si>
  <si>
    <t>Van Dissen</t>
  </si>
  <si>
    <t>Hancox and Thompson</t>
  </si>
  <si>
    <t xml:space="preserve">Smith </t>
  </si>
  <si>
    <t>Paterson</t>
  </si>
  <si>
    <t>Yang</t>
  </si>
  <si>
    <t>Dufresne</t>
  </si>
  <si>
    <t>RB/Chinn/GNS Landslide Boundaries</t>
  </si>
  <si>
    <t>Chevalier</t>
  </si>
  <si>
    <t>Wharekiki River</t>
  </si>
  <si>
    <t>Massey</t>
  </si>
  <si>
    <t>Lake Phyllis</t>
  </si>
  <si>
    <r>
      <t xml:space="preserve">Dated to 532 ± 50 BP by Whitehouse, (1983), but re-dated by Smith </t>
    </r>
    <r>
      <rPr>
        <i/>
        <sz val="11"/>
        <rFont val="Arial"/>
        <family val="2"/>
      </rPr>
      <t>et al</t>
    </r>
    <r>
      <rPr>
        <sz val="11"/>
        <rFont val="Arial"/>
        <family val="2"/>
      </rPr>
      <t xml:space="preserve">., 2012 to 1235 ± 130 BP
Deposit first described by Burrows (1975) however only termed 'landslide'. Whitehouse (1983) first to term the deposit a rock-avalanche, a definition kept by Smith </t>
    </r>
    <r>
      <rPr>
        <i/>
        <sz val="11"/>
        <rFont val="Arial"/>
        <family val="2"/>
      </rPr>
      <t>et al</t>
    </r>
    <r>
      <rPr>
        <sz val="11"/>
        <rFont val="Arial"/>
        <family val="2"/>
      </rPr>
      <t>., (2006) and Smith</t>
    </r>
    <r>
      <rPr>
        <i/>
        <sz val="11"/>
        <rFont val="Arial"/>
        <family val="2"/>
      </rPr>
      <t>et al</t>
    </r>
    <r>
      <rPr>
        <sz val="11"/>
        <rFont val="Arial"/>
        <family val="2"/>
      </rPr>
      <t>., (2012)
Caused by either a Porters Pass Fault event (1100-800 yr BP) or Round Top event (1010±50 yr BP)</t>
    </r>
  </si>
  <si>
    <r>
      <t xml:space="preserve">McSaveney </t>
    </r>
    <r>
      <rPr>
        <b/>
        <i/>
        <sz val="11"/>
        <rFont val="Arial"/>
        <family val="2"/>
      </rPr>
      <t>et al</t>
    </r>
    <r>
      <rPr>
        <b/>
        <sz val="11"/>
        <rFont val="Arial"/>
        <family val="2"/>
      </rPr>
      <t>., 2000</t>
    </r>
  </si>
  <si>
    <r>
      <t xml:space="preserve">Hancox </t>
    </r>
    <r>
      <rPr>
        <i/>
        <sz val="11"/>
        <rFont val="Arial"/>
        <family val="2"/>
      </rPr>
      <t>et al</t>
    </r>
    <r>
      <rPr>
        <sz val="11"/>
        <rFont val="Arial"/>
        <family val="2"/>
      </rPr>
      <t>., 1997 - Table 8, 1994 Arthur's Pass Eathquake, Deposit 3</t>
    </r>
  </si>
  <si>
    <r>
      <t xml:space="preserve">Hancox </t>
    </r>
    <r>
      <rPr>
        <b/>
        <i/>
        <sz val="11"/>
        <rFont val="Arial"/>
        <family val="2"/>
      </rPr>
      <t>et al</t>
    </r>
    <r>
      <rPr>
        <b/>
        <sz val="11"/>
        <rFont val="Arial"/>
        <family val="2"/>
      </rPr>
      <t>., 1997</t>
    </r>
  </si>
  <si>
    <r>
      <t xml:space="preserve">Dates from Dykstra, 2012 match Alpine fault rupture dates from Berryman </t>
    </r>
    <r>
      <rPr>
        <i/>
        <sz val="11"/>
        <rFont val="Arial"/>
        <family val="2"/>
      </rPr>
      <t>et al</t>
    </r>
    <r>
      <rPr>
        <sz val="11"/>
        <rFont val="Arial"/>
        <family val="2"/>
      </rPr>
      <t>., 2012</t>
    </r>
  </si>
  <si>
    <r>
      <t xml:space="preserve">Same as hillocks? NO! Check map in Wood </t>
    </r>
    <r>
      <rPr>
        <i/>
        <sz val="11"/>
        <rFont val="Arial"/>
        <family val="2"/>
      </rPr>
      <t>et al</t>
    </r>
    <r>
      <rPr>
        <sz val="11"/>
        <rFont val="Arial"/>
        <family val="2"/>
      </rPr>
      <t>., 2011</t>
    </r>
  </si>
  <si>
    <r>
      <t xml:space="preserve">Wood </t>
    </r>
    <r>
      <rPr>
        <b/>
        <i/>
        <sz val="11"/>
        <rFont val="Arial"/>
        <family val="2"/>
      </rPr>
      <t>et al</t>
    </r>
    <r>
      <rPr>
        <b/>
        <sz val="11"/>
        <rFont val="Arial"/>
        <family val="2"/>
      </rPr>
      <t>., 2011</t>
    </r>
  </si>
  <si>
    <r>
      <t xml:space="preserve">Volume is combination of two slides:
600 ±  100
1210 ± 90
</t>
    </r>
    <r>
      <rPr>
        <b/>
        <sz val="11"/>
        <rFont val="Arial"/>
        <family val="2"/>
      </rPr>
      <t>Deposit and source mapping is estimated based upon morphology - no direct mapping evidence in literature</t>
    </r>
  </si>
  <si>
    <r>
      <t xml:space="preserve">9km long segment collapse into Proto-Lake Monowai
Complex rock-slide in Hancox and Perrin (1994; 2009) and Korup (2002)
Rock-avalanche in Whitehouse (1983) and Robinson </t>
    </r>
    <r>
      <rPr>
        <i/>
        <sz val="11"/>
        <rFont val="Arial"/>
        <family val="2"/>
      </rPr>
      <t>et al</t>
    </r>
    <r>
      <rPr>
        <sz val="11"/>
        <rFont val="Arial"/>
        <family val="2"/>
      </rPr>
      <t>., (2014)</t>
    </r>
  </si>
  <si>
    <r>
      <t xml:space="preserve">Allen </t>
    </r>
    <r>
      <rPr>
        <b/>
        <i/>
        <sz val="11"/>
        <rFont val="Arial"/>
        <family val="2"/>
      </rPr>
      <t>et al</t>
    </r>
    <r>
      <rPr>
        <b/>
        <sz val="11"/>
        <rFont val="Arial"/>
        <family val="2"/>
      </rPr>
      <t>., 2011</t>
    </r>
  </si>
  <si>
    <r>
      <t xml:space="preserve">9th March 1929 - Arthur's Pass Earthquake
Locastion estimated from Appendix map in Hancox </t>
    </r>
    <r>
      <rPr>
        <i/>
        <sz val="11"/>
        <rFont val="Arial"/>
        <family val="2"/>
      </rPr>
      <t>et al</t>
    </r>
    <r>
      <rPr>
        <sz val="11"/>
        <rFont val="Arial"/>
        <family val="2"/>
      </rPr>
      <t>., 1997</t>
    </r>
  </si>
  <si>
    <r>
      <t xml:space="preserve">Hancox </t>
    </r>
    <r>
      <rPr>
        <b/>
        <i/>
        <sz val="11"/>
        <rFont val="Arial"/>
        <family val="2"/>
      </rPr>
      <t>et al</t>
    </r>
    <r>
      <rPr>
        <b/>
        <sz val="11"/>
        <rFont val="Arial"/>
        <family val="2"/>
      </rPr>
      <t>., 2003</t>
    </r>
  </si>
  <si>
    <r>
      <t xml:space="preserve">Long lived dam, no evidence of catastrophic failure
Volume taken from Lee </t>
    </r>
    <r>
      <rPr>
        <i/>
        <sz val="11"/>
        <rFont val="Arial"/>
        <family val="2"/>
      </rPr>
      <t>et al</t>
    </r>
    <r>
      <rPr>
        <sz val="11"/>
        <rFont val="Arial"/>
        <family val="2"/>
      </rPr>
      <t>., 2009</t>
    </r>
  </si>
  <si>
    <r>
      <t xml:space="preserve">Combination of two deposits
</t>
    </r>
    <r>
      <rPr>
        <b/>
        <sz val="11"/>
        <rFont val="Arial"/>
        <family val="2"/>
      </rPr>
      <t>Deposit and source mapping is estimated based upon morphology - no direct mapping evidence in literature</t>
    </r>
  </si>
  <si>
    <r>
      <t xml:space="preserve">Van Dissen </t>
    </r>
    <r>
      <rPr>
        <b/>
        <i/>
        <sz val="11"/>
        <rFont val="Arial"/>
        <family val="2"/>
      </rPr>
      <t>et al</t>
    </r>
    <r>
      <rPr>
        <b/>
        <sz val="11"/>
        <rFont val="Arial"/>
        <family val="2"/>
      </rPr>
      <t>., 2006</t>
    </r>
  </si>
  <si>
    <r>
      <t xml:space="preserve">Smith </t>
    </r>
    <r>
      <rPr>
        <b/>
        <i/>
        <sz val="11"/>
        <rFont val="Arial"/>
        <family val="2"/>
      </rPr>
      <t>et al</t>
    </r>
    <r>
      <rPr>
        <b/>
        <sz val="11"/>
        <rFont val="Arial"/>
        <family val="2"/>
      </rPr>
      <t>., 2006</t>
    </r>
  </si>
  <si>
    <r>
      <t xml:space="preserve">December 25th, 1979
Listed as 25/12/75 in Allen </t>
    </r>
    <r>
      <rPr>
        <i/>
        <sz val="11"/>
        <rFont val="Arial"/>
        <family val="2"/>
      </rPr>
      <t>et al</t>
    </r>
    <r>
      <rPr>
        <sz val="11"/>
        <rFont val="Arial"/>
        <family val="2"/>
      </rPr>
      <t>., 2011</t>
    </r>
  </si>
  <si>
    <r>
      <t xml:space="preserve">Aerial image with landslide extent shown in Parker </t>
    </r>
    <r>
      <rPr>
        <i/>
        <sz val="11"/>
        <rFont val="Arial"/>
        <family val="2"/>
      </rPr>
      <t>et al</t>
    </r>
    <r>
      <rPr>
        <sz val="11"/>
        <rFont val="Arial"/>
        <family val="2"/>
      </rPr>
      <t>., 2015</t>
    </r>
  </si>
  <si>
    <r>
      <t xml:space="preserve">Debris-avalanche in Wright </t>
    </r>
    <r>
      <rPr>
        <i/>
        <sz val="11"/>
        <rFont val="Arial"/>
        <family val="2"/>
      </rPr>
      <t>et al</t>
    </r>
    <r>
      <rPr>
        <sz val="11"/>
        <rFont val="Arial"/>
        <family val="2"/>
      </rPr>
      <t xml:space="preserve">., 1998
Rock-avalanche in Dufresne, 2009; Reznichenko </t>
    </r>
    <r>
      <rPr>
        <i/>
        <sz val="11"/>
        <rFont val="Arial"/>
        <family val="2"/>
      </rPr>
      <t>et al</t>
    </r>
    <r>
      <rPr>
        <sz val="11"/>
        <rFont val="Arial"/>
        <family val="2"/>
      </rPr>
      <t>., 2010 and more</t>
    </r>
  </si>
  <si>
    <r>
      <t xml:space="preserve">Hancox </t>
    </r>
    <r>
      <rPr>
        <i/>
        <sz val="11"/>
        <rFont val="Arial"/>
        <family val="2"/>
      </rPr>
      <t>et al</t>
    </r>
    <r>
      <rPr>
        <sz val="11"/>
        <rFont val="Arial"/>
        <family val="2"/>
      </rPr>
      <t>., 2005</t>
    </r>
  </si>
  <si>
    <r>
      <rPr>
        <b/>
        <sz val="11"/>
        <rFont val="Arial"/>
        <family val="2"/>
      </rPr>
      <t xml:space="preserve">Allen et al., 2011; </t>
    </r>
    <r>
      <rPr>
        <sz val="11"/>
        <rFont val="Arial"/>
        <family val="2"/>
      </rPr>
      <t xml:space="preserve">Cox </t>
    </r>
    <r>
      <rPr>
        <i/>
        <sz val="11"/>
        <rFont val="Arial"/>
        <family val="2"/>
      </rPr>
      <t>et al</t>
    </r>
    <r>
      <rPr>
        <sz val="11"/>
        <rFont val="Arial"/>
        <family val="2"/>
      </rPr>
      <t>., 2008</t>
    </r>
  </si>
  <si>
    <r>
      <t xml:space="preserve">Allen </t>
    </r>
    <r>
      <rPr>
        <b/>
        <i/>
        <sz val="11"/>
        <rFont val="Arial"/>
        <family val="2"/>
      </rPr>
      <t>et al</t>
    </r>
    <r>
      <rPr>
        <b/>
        <sz val="11"/>
        <rFont val="Arial"/>
        <family val="2"/>
      </rPr>
      <t xml:space="preserve">., 2011; </t>
    </r>
    <r>
      <rPr>
        <sz val="11"/>
        <rFont val="Arial"/>
        <family val="2"/>
      </rPr>
      <t>Cox-Allen Inventory (Cox, Pers. Comm, 2015)</t>
    </r>
  </si>
  <si>
    <r>
      <rPr>
        <b/>
        <sz val="11"/>
        <rFont val="Arial"/>
        <family val="2"/>
      </rPr>
      <t xml:space="preserve">Allen et al., 2011; </t>
    </r>
    <r>
      <rPr>
        <sz val="11"/>
        <rFont val="Arial"/>
        <family val="2"/>
      </rPr>
      <t>GNS Photo Library (Accessed 2014)</t>
    </r>
  </si>
  <si>
    <r>
      <t xml:space="preserve">Allen et al., 2011; </t>
    </r>
    <r>
      <rPr>
        <sz val="11"/>
        <rFont val="Arial"/>
        <family val="2"/>
      </rPr>
      <t>Cox-Allen Inventory (Cox, Pers. Comm, 2015)</t>
    </r>
  </si>
  <si>
    <r>
      <rPr>
        <b/>
        <sz val="11"/>
        <rFont val="Arial"/>
        <family val="2"/>
      </rPr>
      <t xml:space="preserve">Barth, 2014; </t>
    </r>
    <r>
      <rPr>
        <sz val="11"/>
        <rFont val="Arial"/>
        <family val="2"/>
      </rPr>
      <t>Korup, 2005; Korup, 2006</t>
    </r>
  </si>
  <si>
    <r>
      <rPr>
        <b/>
        <sz val="11"/>
        <rFont val="Arial"/>
        <family val="2"/>
      </rPr>
      <t xml:space="preserve">Basher et al., 1988; </t>
    </r>
    <r>
      <rPr>
        <sz val="11"/>
        <rFont val="Arial"/>
        <family val="2"/>
      </rPr>
      <t xml:space="preserve">Basher, 1986; Yetton </t>
    </r>
    <r>
      <rPr>
        <i/>
        <sz val="11"/>
        <rFont val="Arial"/>
        <family val="2"/>
      </rPr>
      <t>et al</t>
    </r>
    <r>
      <rPr>
        <sz val="11"/>
        <rFont val="Arial"/>
        <family val="2"/>
      </rPr>
      <t>., 1998; Yetton, 2000; Korup, 2005</t>
    </r>
  </si>
  <si>
    <r>
      <rPr>
        <b/>
        <sz val="11"/>
        <rFont val="Arial"/>
        <family val="2"/>
      </rPr>
      <t xml:space="preserve">Whitehouse and Griffiths, 1983; </t>
    </r>
    <r>
      <rPr>
        <sz val="11"/>
        <rFont val="Arial"/>
        <family val="2"/>
      </rPr>
      <t>Burrows, 1972; Knuepfer, 1988</t>
    </r>
  </si>
  <si>
    <r>
      <rPr>
        <b/>
        <sz val="11"/>
        <rFont val="Arial"/>
        <family val="2"/>
      </rPr>
      <t xml:space="preserve">Cox-Allen Inventory (Cox, Pers. Comm, 2015); </t>
    </r>
    <r>
      <rPr>
        <sz val="11"/>
        <rFont val="Arial"/>
        <family val="2"/>
      </rPr>
      <t>Hancox et al., 1997</t>
    </r>
  </si>
  <si>
    <r>
      <rPr>
        <b/>
        <sz val="11"/>
        <rFont val="Arial"/>
        <family val="2"/>
      </rPr>
      <t xml:space="preserve">Whitehouse and Griffiths, 1983; </t>
    </r>
    <r>
      <rPr>
        <sz val="11"/>
        <rFont val="Arial"/>
        <family val="2"/>
      </rPr>
      <t>QMap (Accessed 12/2014)</t>
    </r>
  </si>
  <si>
    <r>
      <rPr>
        <b/>
        <sz val="11"/>
        <rFont val="Arial"/>
        <family val="2"/>
      </rPr>
      <t xml:space="preserve">Allen </t>
    </r>
    <r>
      <rPr>
        <b/>
        <i/>
        <sz val="11"/>
        <rFont val="Arial"/>
        <family val="2"/>
      </rPr>
      <t>et al</t>
    </r>
    <r>
      <rPr>
        <b/>
        <sz val="11"/>
        <rFont val="Arial"/>
        <family val="2"/>
      </rPr>
      <t xml:space="preserve">., 2011; </t>
    </r>
    <r>
      <rPr>
        <sz val="11"/>
        <rFont val="Arial"/>
        <family val="2"/>
      </rPr>
      <t>Cox-Allen Inventory (Cox, Pers. Comm, 2015)</t>
    </r>
  </si>
  <si>
    <r>
      <t xml:space="preserve">McSaveney, 2002; </t>
    </r>
    <r>
      <rPr>
        <sz val="11"/>
        <rFont val="Arial"/>
        <family val="2"/>
      </rPr>
      <t>Cox-Allen Inventory (Cox, Pers. Comm, 2015)</t>
    </r>
  </si>
  <si>
    <r>
      <rPr>
        <b/>
        <sz val="11"/>
        <rFont val="Arial"/>
        <family val="2"/>
      </rPr>
      <t xml:space="preserve">Tovar </t>
    </r>
    <r>
      <rPr>
        <b/>
        <i/>
        <sz val="11"/>
        <rFont val="Arial"/>
        <family val="2"/>
      </rPr>
      <t>et al</t>
    </r>
    <r>
      <rPr>
        <b/>
        <sz val="11"/>
        <rFont val="Arial"/>
        <family val="2"/>
      </rPr>
      <t xml:space="preserve">., 2008; </t>
    </r>
    <r>
      <rPr>
        <sz val="11"/>
        <rFont val="Arial"/>
        <family val="2"/>
      </rPr>
      <t xml:space="preserve">Tovar </t>
    </r>
    <r>
      <rPr>
        <i/>
        <sz val="11"/>
        <rFont val="Arial"/>
        <family val="2"/>
      </rPr>
      <t>et al</t>
    </r>
    <r>
      <rPr>
        <sz val="11"/>
        <rFont val="Arial"/>
        <family val="2"/>
      </rPr>
      <t>., 2008 -  Supplementary Material</t>
    </r>
  </si>
  <si>
    <r>
      <t xml:space="preserve">Allen et al., 2011; </t>
    </r>
    <r>
      <rPr>
        <sz val="11"/>
        <rFont val="Arial"/>
        <family val="2"/>
      </rPr>
      <t>Cox-Allen Inventory (Cox, Pers. Comm, 2015); Whitehouse and Griffiths, 1983</t>
    </r>
  </si>
  <si>
    <r>
      <rPr>
        <b/>
        <sz val="11"/>
        <rFont val="Arial"/>
        <family val="2"/>
      </rPr>
      <t xml:space="preserve">Whitehouse and Griffiths, 1983; </t>
    </r>
    <r>
      <rPr>
        <sz val="11"/>
        <rFont val="Arial"/>
        <family val="2"/>
      </rPr>
      <t>Cox-Allen Inventory (Cox, Pers. Comm, 2015)</t>
    </r>
  </si>
  <si>
    <r>
      <rPr>
        <b/>
        <sz val="11"/>
        <rFont val="Arial"/>
        <family val="2"/>
      </rPr>
      <t xml:space="preserve">Whitehouse and Griffiths, 1983; </t>
    </r>
    <r>
      <rPr>
        <sz val="11"/>
        <rFont val="Arial"/>
        <family val="2"/>
      </rPr>
      <t>Korup, 2006</t>
    </r>
  </si>
  <si>
    <r>
      <rPr>
        <b/>
        <sz val="11"/>
        <rFont val="Arial"/>
        <family val="2"/>
      </rPr>
      <t xml:space="preserve">Chevalier et al., 2009; </t>
    </r>
    <r>
      <rPr>
        <sz val="11"/>
        <rFont val="Arial"/>
        <family val="2"/>
      </rPr>
      <t>Chevalier, 2008</t>
    </r>
  </si>
  <si>
    <r>
      <rPr>
        <b/>
        <sz val="11"/>
        <rFont val="Arial"/>
        <family val="2"/>
      </rPr>
      <t xml:space="preserve">Whitehouse and Griffiths, 1983; </t>
    </r>
    <r>
      <rPr>
        <sz val="11"/>
        <rFont val="Arial"/>
        <family val="2"/>
      </rPr>
      <t>Chinn, 1975; Korup, 2006</t>
    </r>
  </si>
  <si>
    <r>
      <rPr>
        <b/>
        <sz val="11"/>
        <rFont val="Arial"/>
        <family val="2"/>
      </rPr>
      <t xml:space="preserve">Cowan </t>
    </r>
    <r>
      <rPr>
        <b/>
        <i/>
        <sz val="11"/>
        <rFont val="Arial"/>
        <family val="2"/>
      </rPr>
      <t>et al</t>
    </r>
    <r>
      <rPr>
        <b/>
        <sz val="11"/>
        <rFont val="Arial"/>
        <family val="2"/>
      </rPr>
      <t xml:space="preserve">., 1996; </t>
    </r>
    <r>
      <rPr>
        <sz val="11"/>
        <rFont val="Arial"/>
        <family val="2"/>
      </rPr>
      <t>Cowan, 1992</t>
    </r>
  </si>
  <si>
    <r>
      <rPr>
        <b/>
        <sz val="11"/>
        <rFont val="Arial"/>
        <family val="2"/>
      </rPr>
      <t xml:space="preserve">Allen et al., 2011; </t>
    </r>
    <r>
      <rPr>
        <sz val="11"/>
        <rFont val="Arial"/>
        <family val="2"/>
      </rPr>
      <t xml:space="preserve">Cox </t>
    </r>
    <r>
      <rPr>
        <i/>
        <sz val="11"/>
        <rFont val="Arial"/>
        <family val="2"/>
      </rPr>
      <t>et al</t>
    </r>
    <r>
      <rPr>
        <sz val="11"/>
        <rFont val="Arial"/>
        <family val="2"/>
      </rPr>
      <t>., 2008; Hancox and Thompson, 2013</t>
    </r>
  </si>
  <si>
    <r>
      <rPr>
        <b/>
        <sz val="11"/>
        <rFont val="Arial"/>
        <family val="2"/>
      </rPr>
      <t xml:space="preserve">Cox </t>
    </r>
    <r>
      <rPr>
        <b/>
        <i/>
        <sz val="11"/>
        <rFont val="Arial"/>
        <family val="2"/>
      </rPr>
      <t>et al</t>
    </r>
    <r>
      <rPr>
        <b/>
        <sz val="11"/>
        <rFont val="Arial"/>
        <family val="2"/>
      </rPr>
      <t xml:space="preserve">., 2008; </t>
    </r>
    <r>
      <rPr>
        <sz val="11"/>
        <rFont val="Arial"/>
        <family val="2"/>
      </rPr>
      <t>Cox and Allen, 2009</t>
    </r>
  </si>
  <si>
    <r>
      <rPr>
        <b/>
        <sz val="11"/>
        <rFont val="Arial"/>
        <family val="2"/>
      </rPr>
      <t xml:space="preserve">Cox et al., 2015; </t>
    </r>
    <r>
      <rPr>
        <sz val="11"/>
        <rFont val="Arial"/>
        <family val="2"/>
      </rPr>
      <t>Cox-Allen Inventory (Cox, Pers. Comm, 2015)</t>
    </r>
  </si>
  <si>
    <r>
      <rPr>
        <b/>
        <sz val="11"/>
        <rFont val="Arial"/>
        <family val="2"/>
      </rPr>
      <t xml:space="preserve">Davies and McSaveney, 2011; </t>
    </r>
    <r>
      <rPr>
        <sz val="11"/>
        <rFont val="Arial"/>
        <family val="2"/>
      </rPr>
      <t xml:space="preserve">Davies and McSaveney, 2002; Whitehouse and Griffiths, 1983; Korup </t>
    </r>
    <r>
      <rPr>
        <i/>
        <sz val="11"/>
        <rFont val="Arial"/>
        <family val="2"/>
      </rPr>
      <t>et al</t>
    </r>
    <r>
      <rPr>
        <sz val="11"/>
        <rFont val="Arial"/>
        <family val="2"/>
      </rPr>
      <t>., 2004</t>
    </r>
  </si>
  <si>
    <r>
      <rPr>
        <b/>
        <sz val="11"/>
        <rFont val="Arial"/>
        <family val="2"/>
      </rPr>
      <t xml:space="preserve">Dufresne, 2009; </t>
    </r>
    <r>
      <rPr>
        <sz val="11"/>
        <rFont val="Arial"/>
        <family val="2"/>
      </rPr>
      <t>Wright, 1998; Korup, 2005</t>
    </r>
  </si>
  <si>
    <r>
      <rPr>
        <b/>
        <sz val="11"/>
        <rFont val="Arial"/>
        <family val="2"/>
      </rPr>
      <t xml:space="preserve">Dufresne, 2009; </t>
    </r>
    <r>
      <rPr>
        <sz val="11"/>
        <rFont val="Arial"/>
        <family val="2"/>
      </rPr>
      <t>Wright, 1998</t>
    </r>
  </si>
  <si>
    <r>
      <rPr>
        <b/>
        <sz val="11"/>
        <rFont val="Arial"/>
        <family val="2"/>
      </rPr>
      <t xml:space="preserve">Hancox </t>
    </r>
    <r>
      <rPr>
        <b/>
        <i/>
        <sz val="11"/>
        <rFont val="Arial"/>
        <family val="2"/>
      </rPr>
      <t>et al</t>
    </r>
    <r>
      <rPr>
        <b/>
        <sz val="11"/>
        <rFont val="Arial"/>
        <family val="2"/>
      </rPr>
      <t xml:space="preserve">., 1997; </t>
    </r>
    <r>
      <rPr>
        <sz val="11"/>
        <rFont val="Arial"/>
        <family val="2"/>
      </rPr>
      <t xml:space="preserve">Hancox </t>
    </r>
    <r>
      <rPr>
        <i/>
        <sz val="11"/>
        <rFont val="Arial"/>
        <family val="2"/>
      </rPr>
      <t>et al</t>
    </r>
    <r>
      <rPr>
        <sz val="11"/>
        <rFont val="Arial"/>
        <family val="2"/>
      </rPr>
      <t>., 2002</t>
    </r>
  </si>
  <si>
    <r>
      <rPr>
        <b/>
        <sz val="11"/>
        <rFont val="Arial"/>
        <family val="2"/>
      </rPr>
      <t xml:space="preserve">Yetton </t>
    </r>
    <r>
      <rPr>
        <b/>
        <i/>
        <sz val="11"/>
        <rFont val="Arial"/>
        <family val="2"/>
      </rPr>
      <t>et al</t>
    </r>
    <r>
      <rPr>
        <b/>
        <sz val="11"/>
        <rFont val="Arial"/>
        <family val="2"/>
      </rPr>
      <t xml:space="preserve">., 1998; </t>
    </r>
    <r>
      <rPr>
        <sz val="11"/>
        <rFont val="Arial"/>
        <family val="2"/>
      </rPr>
      <t>Korup, 2005</t>
    </r>
  </si>
  <si>
    <r>
      <rPr>
        <b/>
        <sz val="11"/>
        <rFont val="Arial"/>
        <family val="2"/>
      </rPr>
      <t xml:space="preserve">Hancox and Perrin, 2009; </t>
    </r>
    <r>
      <rPr>
        <sz val="11"/>
        <rFont val="Arial"/>
        <family val="2"/>
      </rPr>
      <t>Hancox and Perrin, 1994</t>
    </r>
  </si>
  <si>
    <r>
      <rPr>
        <b/>
        <sz val="11"/>
        <rFont val="Arial"/>
        <family val="2"/>
      </rPr>
      <t xml:space="preserve">Hancox and Perrin, 2009; </t>
    </r>
    <r>
      <rPr>
        <sz val="11"/>
        <rFont val="Arial"/>
        <family val="2"/>
      </rPr>
      <t xml:space="preserve">Hancox and Perrin, 1994; Korup, 2002; Whitehouse, 1983 ; Robinson </t>
    </r>
    <r>
      <rPr>
        <i/>
        <sz val="11"/>
        <rFont val="Arial"/>
        <family val="2"/>
      </rPr>
      <t>et al</t>
    </r>
    <r>
      <rPr>
        <sz val="11"/>
        <rFont val="Arial"/>
        <family val="2"/>
      </rPr>
      <t>., 2014; Lowe and Green, 1992</t>
    </r>
  </si>
  <si>
    <r>
      <rPr>
        <b/>
        <sz val="11"/>
        <rFont val="Arial"/>
        <family val="2"/>
      </rPr>
      <t xml:space="preserve">Hancox and Perrin, 2009; </t>
    </r>
    <r>
      <rPr>
        <sz val="11"/>
        <rFont val="Arial"/>
        <family val="2"/>
      </rPr>
      <t xml:space="preserve">Hancox and Perrin, 1994 </t>
    </r>
  </si>
  <si>
    <r>
      <rPr>
        <b/>
        <sz val="11"/>
        <rFont val="Arial"/>
        <family val="2"/>
      </rPr>
      <t xml:space="preserve">Hancox and Perrin, 2009; </t>
    </r>
    <r>
      <rPr>
        <sz val="11"/>
        <rFont val="Arial"/>
        <family val="2"/>
      </rPr>
      <t>Hancox and Perrin, 1994; Lowe and Green, 1992</t>
    </r>
  </si>
  <si>
    <r>
      <rPr>
        <b/>
        <sz val="11"/>
        <rFont val="Arial"/>
        <family val="2"/>
      </rPr>
      <t xml:space="preserve">Hancox and Thompson, 2013; </t>
    </r>
    <r>
      <rPr>
        <sz val="11"/>
        <rFont val="Arial"/>
        <family val="2"/>
      </rPr>
      <t>Petley, 2013</t>
    </r>
  </si>
  <si>
    <r>
      <rPr>
        <b/>
        <sz val="11"/>
        <rFont val="Arial"/>
        <family val="2"/>
      </rPr>
      <t xml:space="preserve">Hancox et al., 2007; </t>
    </r>
    <r>
      <rPr>
        <sz val="11"/>
        <rFont val="Arial"/>
        <family val="2"/>
      </rPr>
      <t>Cox et al., 2008</t>
    </r>
  </si>
  <si>
    <r>
      <rPr>
        <b/>
        <sz val="11"/>
        <rFont val="Arial"/>
        <family val="2"/>
      </rPr>
      <t xml:space="preserve">Hancox, 2010; </t>
    </r>
    <r>
      <rPr>
        <sz val="11"/>
        <rFont val="Arial"/>
        <family val="2"/>
      </rPr>
      <t xml:space="preserve">Hancox </t>
    </r>
    <r>
      <rPr>
        <i/>
        <sz val="11"/>
        <rFont val="Arial"/>
        <family val="2"/>
      </rPr>
      <t>et al</t>
    </r>
    <r>
      <rPr>
        <sz val="11"/>
        <rFont val="Arial"/>
        <family val="2"/>
      </rPr>
      <t xml:space="preserve">., 1997; Hancox </t>
    </r>
    <r>
      <rPr>
        <i/>
        <sz val="11"/>
        <rFont val="Arial"/>
        <family val="2"/>
      </rPr>
      <t>et al</t>
    </r>
    <r>
      <rPr>
        <sz val="11"/>
        <rFont val="Arial"/>
        <family val="2"/>
      </rPr>
      <t>., 2002</t>
    </r>
  </si>
  <si>
    <r>
      <rPr>
        <b/>
        <sz val="11"/>
        <rFont val="Arial"/>
        <family val="2"/>
      </rPr>
      <t xml:space="preserve">Cowan et al., 1996; </t>
    </r>
    <r>
      <rPr>
        <sz val="11"/>
        <rFont val="Arial"/>
        <family val="2"/>
      </rPr>
      <t>Howard, 2001</t>
    </r>
  </si>
  <si>
    <r>
      <rPr>
        <b/>
        <sz val="11"/>
        <rFont val="Arial"/>
        <family val="2"/>
      </rPr>
      <t xml:space="preserve">Korup, 2010; </t>
    </r>
    <r>
      <rPr>
        <sz val="11"/>
        <rFont val="Arial"/>
        <family val="2"/>
      </rPr>
      <t>Korup, 2006</t>
    </r>
  </si>
  <si>
    <r>
      <rPr>
        <b/>
        <sz val="11"/>
        <rFont val="Arial"/>
        <family val="2"/>
      </rPr>
      <t xml:space="preserve">Korup, 2005 (a); </t>
    </r>
    <r>
      <rPr>
        <sz val="11"/>
        <rFont val="Arial"/>
        <family val="2"/>
      </rPr>
      <t>Korup, 2005 (b)</t>
    </r>
  </si>
  <si>
    <r>
      <rPr>
        <b/>
        <sz val="11"/>
        <rFont val="Arial"/>
        <family val="2"/>
      </rPr>
      <t xml:space="preserve">Lee </t>
    </r>
    <r>
      <rPr>
        <b/>
        <i/>
        <sz val="11"/>
        <rFont val="Arial"/>
        <family val="2"/>
      </rPr>
      <t>et al</t>
    </r>
    <r>
      <rPr>
        <b/>
        <sz val="11"/>
        <rFont val="Arial"/>
        <family val="2"/>
      </rPr>
      <t xml:space="preserve">., 2009; </t>
    </r>
    <r>
      <rPr>
        <sz val="11"/>
        <rFont val="Arial"/>
        <family val="2"/>
      </rPr>
      <t>Reznichenko, 2012; Komen, 2008</t>
    </r>
  </si>
  <si>
    <r>
      <rPr>
        <b/>
        <sz val="11"/>
        <rFont val="Arial"/>
        <family val="2"/>
      </rPr>
      <t xml:space="preserve">Massey </t>
    </r>
    <r>
      <rPr>
        <b/>
        <i/>
        <sz val="11"/>
        <rFont val="Arial"/>
        <family val="2"/>
      </rPr>
      <t>et al</t>
    </r>
    <r>
      <rPr>
        <b/>
        <sz val="11"/>
        <rFont val="Arial"/>
        <family val="2"/>
      </rPr>
      <t xml:space="preserve">., 2013; </t>
    </r>
    <r>
      <rPr>
        <sz val="11"/>
        <rFont val="Arial"/>
        <family val="2"/>
      </rPr>
      <t xml:space="preserve">Smith </t>
    </r>
    <r>
      <rPr>
        <i/>
        <sz val="11"/>
        <rFont val="Arial"/>
        <family val="2"/>
      </rPr>
      <t>et al</t>
    </r>
    <r>
      <rPr>
        <sz val="11"/>
        <rFont val="Arial"/>
        <family val="2"/>
      </rPr>
      <t xml:space="preserve">., 2012; Cox </t>
    </r>
    <r>
      <rPr>
        <i/>
        <sz val="11"/>
        <rFont val="Arial"/>
        <family val="2"/>
      </rPr>
      <t>et al</t>
    </r>
    <r>
      <rPr>
        <sz val="11"/>
        <rFont val="Arial"/>
        <family val="2"/>
      </rPr>
      <t xml:space="preserve">., 2008; Massey </t>
    </r>
    <r>
      <rPr>
        <i/>
        <sz val="11"/>
        <rFont val="Arial"/>
        <family val="2"/>
      </rPr>
      <t>et al</t>
    </r>
    <r>
      <rPr>
        <sz val="11"/>
        <rFont val="Arial"/>
        <family val="2"/>
      </rPr>
      <t>., 2007</t>
    </r>
  </si>
  <si>
    <r>
      <rPr>
        <b/>
        <sz val="11"/>
        <rFont val="Arial"/>
        <family val="2"/>
      </rPr>
      <t xml:space="preserve">McSaveney, 2002; </t>
    </r>
    <r>
      <rPr>
        <sz val="11"/>
        <rFont val="Arial"/>
        <family val="2"/>
      </rPr>
      <t>Davies and McSaveney, 2011; Owens, 1992; Reznichenko, 2012</t>
    </r>
  </si>
  <si>
    <r>
      <rPr>
        <b/>
        <sz val="11"/>
        <rFont val="Arial"/>
        <family val="2"/>
      </rPr>
      <t xml:space="preserve">Nash et al., 2008; </t>
    </r>
    <r>
      <rPr>
        <sz val="11"/>
        <rFont val="Arial"/>
        <family val="2"/>
      </rPr>
      <t xml:space="preserve">Keefer, 1984; Parker </t>
    </r>
    <r>
      <rPr>
        <i/>
        <sz val="11"/>
        <rFont val="Arial"/>
        <family val="2"/>
      </rPr>
      <t>et al</t>
    </r>
    <r>
      <rPr>
        <sz val="11"/>
        <rFont val="Arial"/>
        <family val="2"/>
      </rPr>
      <t>., 2015</t>
    </r>
  </si>
  <si>
    <r>
      <rPr>
        <b/>
        <sz val="11"/>
        <rFont val="Arial"/>
        <family val="2"/>
      </rPr>
      <t xml:space="preserve">Orwin, 1998; </t>
    </r>
    <r>
      <rPr>
        <sz val="11"/>
        <rFont val="Arial"/>
        <family val="2"/>
      </rPr>
      <t xml:space="preserve">Larsen </t>
    </r>
    <r>
      <rPr>
        <i/>
        <sz val="11"/>
        <rFont val="Arial"/>
        <family val="2"/>
      </rPr>
      <t>et al</t>
    </r>
    <r>
      <rPr>
        <sz val="11"/>
        <rFont val="Arial"/>
        <family val="2"/>
      </rPr>
      <t>., 2005</t>
    </r>
  </si>
  <si>
    <r>
      <rPr>
        <b/>
        <sz val="11"/>
        <rFont val="Arial"/>
        <family val="2"/>
      </rPr>
      <t xml:space="preserve">Orwin, 1998; </t>
    </r>
    <r>
      <rPr>
        <sz val="11"/>
        <rFont val="Arial"/>
        <family val="2"/>
      </rPr>
      <t>Whitehouse, 1981; Whitehouse, 1983; Whitehouse and Griffiths, 1983</t>
    </r>
  </si>
  <si>
    <r>
      <rPr>
        <b/>
        <sz val="11"/>
        <rFont val="Arial"/>
        <family val="2"/>
      </rPr>
      <t xml:space="preserve">Whitehouse and Griffiths, 1983; </t>
    </r>
    <r>
      <rPr>
        <sz val="11"/>
        <rFont val="Arial"/>
        <family val="2"/>
      </rPr>
      <t>Korup, 2005; Paterson, 1996; Ramsay, 2000</t>
    </r>
  </si>
  <si>
    <r>
      <rPr>
        <b/>
        <sz val="11"/>
        <rFont val="Arial"/>
        <family val="2"/>
      </rPr>
      <t xml:space="preserve">Whitehouse and Griffiths, 1983; </t>
    </r>
    <r>
      <rPr>
        <sz val="11"/>
        <rFont val="Arial"/>
        <family val="2"/>
      </rPr>
      <t>Whitehouse, 1983; Korup, 2006; QMap (Accessed 12/2014)</t>
    </r>
  </si>
  <si>
    <r>
      <rPr>
        <b/>
        <sz val="11"/>
        <rFont val="Arial"/>
        <family val="2"/>
      </rPr>
      <t xml:space="preserve">Massey </t>
    </r>
    <r>
      <rPr>
        <b/>
        <i/>
        <sz val="11"/>
        <rFont val="Arial"/>
        <family val="2"/>
      </rPr>
      <t>et al</t>
    </r>
    <r>
      <rPr>
        <b/>
        <sz val="11"/>
        <rFont val="Arial"/>
        <family val="2"/>
      </rPr>
      <t xml:space="preserve">., 2013; </t>
    </r>
    <r>
      <rPr>
        <sz val="11"/>
        <rFont val="Arial"/>
        <family val="2"/>
      </rPr>
      <t>QMap (Accessed 12/2014)</t>
    </r>
  </si>
  <si>
    <r>
      <rPr>
        <b/>
        <sz val="11"/>
        <rFont val="Arial"/>
        <family val="2"/>
      </rPr>
      <t xml:space="preserve">Whitehouse, 1983; </t>
    </r>
    <r>
      <rPr>
        <sz val="11"/>
        <rFont val="Arial"/>
        <family val="2"/>
      </rPr>
      <t>Whitehouse and Griffiths, 1983; QMap (Accessed 12/2014)</t>
    </r>
  </si>
  <si>
    <r>
      <rPr>
        <b/>
        <sz val="11"/>
        <rFont val="Arial"/>
        <family val="2"/>
      </rPr>
      <t xml:space="preserve">Dykstra, 2012; </t>
    </r>
    <r>
      <rPr>
        <sz val="11"/>
        <rFont val="Arial"/>
        <family val="2"/>
      </rPr>
      <t>Hancox and Perrin, 1994; Hancox and Perrin, 2009</t>
    </r>
  </si>
  <si>
    <r>
      <rPr>
        <b/>
        <sz val="11"/>
        <rFont val="Arial"/>
        <family val="2"/>
      </rPr>
      <t xml:space="preserve">Whitehouse and Griffiths, 1983; </t>
    </r>
    <r>
      <rPr>
        <sz val="11"/>
        <rFont val="Arial"/>
        <family val="2"/>
      </rPr>
      <t>Korup, 2005</t>
    </r>
  </si>
  <si>
    <r>
      <rPr>
        <b/>
        <sz val="11"/>
        <rFont val="Arial"/>
        <family val="2"/>
      </rPr>
      <t xml:space="preserve">Whitehouse and Griffiths, 1983; </t>
    </r>
    <r>
      <rPr>
        <sz val="11"/>
        <rFont val="Arial"/>
        <family val="2"/>
      </rPr>
      <t>Korup, 2005; Korup, 2006</t>
    </r>
  </si>
  <si>
    <r>
      <rPr>
        <b/>
        <sz val="11"/>
        <rFont val="Arial"/>
        <family val="2"/>
      </rPr>
      <t xml:space="preserve">Whitehouse and Griffiths, 1983; </t>
    </r>
    <r>
      <rPr>
        <sz val="11"/>
        <rFont val="Arial"/>
        <family val="2"/>
      </rPr>
      <t>GNS Photo Library - VML ID 3432; Hales and Roering, 2009 (Photo); Chinn, 1975</t>
    </r>
  </si>
  <si>
    <r>
      <rPr>
        <b/>
        <sz val="11"/>
        <rFont val="Arial"/>
        <family val="2"/>
      </rPr>
      <t xml:space="preserve">Korup, 2006; </t>
    </r>
    <r>
      <rPr>
        <sz val="11"/>
        <rFont val="Arial"/>
        <family val="2"/>
      </rPr>
      <t>Whitehouse, 1983; Whitehouse and Griffiths, 1983</t>
    </r>
  </si>
  <si>
    <r>
      <rPr>
        <b/>
        <sz val="11"/>
        <rFont val="Arial"/>
        <family val="2"/>
      </rPr>
      <t xml:space="preserve">Turnbull, 1986; </t>
    </r>
    <r>
      <rPr>
        <sz val="11"/>
        <rFont val="Arial"/>
        <family val="2"/>
      </rPr>
      <t>Hancox and Perrin, 2009</t>
    </r>
  </si>
  <si>
    <r>
      <rPr>
        <b/>
        <sz val="11"/>
        <rFont val="Arial"/>
        <family val="2"/>
      </rPr>
      <t xml:space="preserve">Hancox and Perrin, 2009; </t>
    </r>
    <r>
      <rPr>
        <sz val="11"/>
        <rFont val="Arial"/>
        <family val="2"/>
      </rPr>
      <t>Hancox and Perrin, 1994; Robinson, 2014</t>
    </r>
  </si>
  <si>
    <r>
      <rPr>
        <b/>
        <sz val="11"/>
        <rFont val="Arial"/>
        <family val="2"/>
      </rPr>
      <t xml:space="preserve">Smith </t>
    </r>
    <r>
      <rPr>
        <b/>
        <i/>
        <sz val="11"/>
        <rFont val="Arial"/>
        <family val="2"/>
      </rPr>
      <t>et al</t>
    </r>
    <r>
      <rPr>
        <b/>
        <sz val="11"/>
        <rFont val="Arial"/>
        <family val="2"/>
      </rPr>
      <t xml:space="preserve">., 2012; </t>
    </r>
    <r>
      <rPr>
        <sz val="11"/>
        <rFont val="Arial"/>
        <family val="2"/>
      </rPr>
      <t xml:space="preserve">Smith </t>
    </r>
    <r>
      <rPr>
        <i/>
        <sz val="11"/>
        <rFont val="Arial"/>
        <family val="2"/>
      </rPr>
      <t>et al</t>
    </r>
    <r>
      <rPr>
        <sz val="11"/>
        <rFont val="Arial"/>
        <family val="2"/>
      </rPr>
      <t>., 2006; Burrows, 1975; Whitehouse, 1983</t>
    </r>
  </si>
  <si>
    <r>
      <rPr>
        <b/>
        <sz val="11"/>
        <rFont val="Arial"/>
        <family val="2"/>
      </rPr>
      <t xml:space="preserve">Craw and Landis, 1980; </t>
    </r>
    <r>
      <rPr>
        <sz val="11"/>
        <rFont val="Arial"/>
        <family val="2"/>
      </rPr>
      <t xml:space="preserve">Hancox and Perrin, 1994; Hancox and Perrin, 2009; Turnbull, 1986; Craw </t>
    </r>
    <r>
      <rPr>
        <i/>
        <sz val="11"/>
        <rFont val="Arial"/>
        <family val="2"/>
      </rPr>
      <t>et al</t>
    </r>
    <r>
      <rPr>
        <sz val="11"/>
        <rFont val="Arial"/>
        <family val="2"/>
      </rPr>
      <t xml:space="preserve">., 1987; Craw </t>
    </r>
    <r>
      <rPr>
        <i/>
        <sz val="11"/>
        <rFont val="Arial"/>
        <family val="2"/>
      </rPr>
      <t>et al</t>
    </r>
    <r>
      <rPr>
        <sz val="11"/>
        <rFont val="Arial"/>
        <family val="2"/>
      </rPr>
      <t>., 1995</t>
    </r>
  </si>
  <si>
    <r>
      <rPr>
        <b/>
        <sz val="11"/>
        <rFont val="Arial"/>
        <family val="2"/>
      </rPr>
      <t xml:space="preserve">Thompson, 1994; </t>
    </r>
    <r>
      <rPr>
        <sz val="11"/>
        <rFont val="Arial"/>
        <family val="2"/>
      </rPr>
      <t xml:space="preserve">Hancox and Perrin, 1994; Hancox and Perrin, 2009; Turnbull </t>
    </r>
    <r>
      <rPr>
        <i/>
        <sz val="11"/>
        <rFont val="Arial"/>
        <family val="2"/>
      </rPr>
      <t>et al</t>
    </r>
    <r>
      <rPr>
        <sz val="11"/>
        <rFont val="Arial"/>
        <family val="2"/>
      </rPr>
      <t>., 2010</t>
    </r>
  </si>
  <si>
    <r>
      <rPr>
        <b/>
        <sz val="11"/>
        <rFont val="Arial"/>
        <family val="2"/>
      </rPr>
      <t xml:space="preserve">Thompson, 1994; </t>
    </r>
    <r>
      <rPr>
        <sz val="11"/>
        <rFont val="Arial"/>
        <family val="2"/>
      </rPr>
      <t xml:space="preserve">Korup, 2005; Turnbull </t>
    </r>
    <r>
      <rPr>
        <i/>
        <sz val="11"/>
        <rFont val="Arial"/>
        <family val="2"/>
      </rPr>
      <t>et al</t>
    </r>
    <r>
      <rPr>
        <sz val="11"/>
        <rFont val="Arial"/>
        <family val="2"/>
      </rPr>
      <t>., 2010</t>
    </r>
  </si>
  <si>
    <r>
      <rPr>
        <b/>
        <sz val="11"/>
        <rFont val="Arial"/>
        <family val="2"/>
      </rPr>
      <t xml:space="preserve">Hancox and Perrin, 2009; </t>
    </r>
    <r>
      <rPr>
        <sz val="11"/>
        <rFont val="Arial"/>
        <family val="2"/>
      </rPr>
      <t>Hancox and Perrin, 1994; Turnbull, 1986 - Geological Map</t>
    </r>
  </si>
  <si>
    <r>
      <rPr>
        <b/>
        <sz val="11"/>
        <rFont val="Arial"/>
        <family val="2"/>
      </rPr>
      <t xml:space="preserve">Hancox </t>
    </r>
    <r>
      <rPr>
        <b/>
        <i/>
        <sz val="11"/>
        <rFont val="Arial"/>
        <family val="2"/>
      </rPr>
      <t>et al</t>
    </r>
    <r>
      <rPr>
        <b/>
        <sz val="11"/>
        <rFont val="Arial"/>
        <family val="2"/>
      </rPr>
      <t xml:space="preserve">., 2005; </t>
    </r>
    <r>
      <rPr>
        <sz val="11"/>
        <rFont val="Arial"/>
        <family val="2"/>
      </rPr>
      <t xml:space="preserve">Allen </t>
    </r>
    <r>
      <rPr>
        <i/>
        <sz val="11"/>
        <rFont val="Arial"/>
        <family val="2"/>
      </rPr>
      <t>et al</t>
    </r>
    <r>
      <rPr>
        <sz val="11"/>
        <rFont val="Arial"/>
        <family val="2"/>
      </rPr>
      <t>., 2011; Wishart, 2007; Korup, 2005</t>
    </r>
  </si>
  <si>
    <r>
      <rPr>
        <b/>
        <sz val="11"/>
        <rFont val="Arial"/>
        <family val="2"/>
      </rPr>
      <t xml:space="preserve">Yang, 1992; </t>
    </r>
    <r>
      <rPr>
        <sz val="11"/>
        <rFont val="Arial"/>
        <family val="2"/>
      </rPr>
      <t>Whitehouse and Griffiths, 1983; Korup, 2006</t>
    </r>
  </si>
  <si>
    <r>
      <rPr>
        <b/>
        <sz val="11"/>
        <rFont val="Arial"/>
        <family val="2"/>
      </rPr>
      <t xml:space="preserve">Kneupfer, 1988; </t>
    </r>
    <r>
      <rPr>
        <sz val="11"/>
        <rFont val="Arial"/>
        <family val="2"/>
      </rPr>
      <t xml:space="preserve">Chinn, 1981
</t>
    </r>
  </si>
  <si>
    <r>
      <rPr>
        <b/>
        <sz val="11"/>
        <rFont val="Arial"/>
        <family val="2"/>
      </rPr>
      <t xml:space="preserve">Korup, 2005 (b); </t>
    </r>
    <r>
      <rPr>
        <sz val="11"/>
        <rFont val="Arial"/>
        <family val="2"/>
      </rPr>
      <t xml:space="preserve">Yetton </t>
    </r>
    <r>
      <rPr>
        <i/>
        <sz val="11"/>
        <rFont val="Arial"/>
        <family val="2"/>
      </rPr>
      <t>et al</t>
    </r>
    <r>
      <rPr>
        <sz val="11"/>
        <rFont val="Arial"/>
        <family val="2"/>
      </rPr>
      <t>., 1998; Bull, 2007 (Pg. 238)</t>
    </r>
  </si>
  <si>
    <r>
      <rPr>
        <b/>
        <sz val="11"/>
        <rFont val="Arial"/>
        <family val="2"/>
      </rPr>
      <t xml:space="preserve">Whitehouse, 1981; </t>
    </r>
    <r>
      <rPr>
        <sz val="11"/>
        <rFont val="Arial"/>
        <family val="2"/>
      </rPr>
      <t>Suggate and Wilson, 1958</t>
    </r>
  </si>
  <si>
    <r>
      <rPr>
        <b/>
        <sz val="11"/>
        <rFont val="Arial"/>
        <family val="2"/>
      </rPr>
      <t>Allen</t>
    </r>
    <r>
      <rPr>
        <b/>
        <i/>
        <sz val="11"/>
        <rFont val="Arial"/>
        <family val="2"/>
      </rPr>
      <t xml:space="preserve"> et al</t>
    </r>
    <r>
      <rPr>
        <b/>
        <sz val="11"/>
        <rFont val="Arial"/>
        <family val="2"/>
      </rPr>
      <t xml:space="preserve">., 2011; </t>
    </r>
    <r>
      <rPr>
        <sz val="11"/>
        <rFont val="Arial"/>
        <family val="2"/>
      </rPr>
      <t>Barff, 1873</t>
    </r>
  </si>
  <si>
    <r>
      <rPr>
        <b/>
        <sz val="11"/>
        <rFont val="Arial"/>
        <family val="2"/>
      </rPr>
      <t xml:space="preserve">Whitehouse and Griffiths, 1983; </t>
    </r>
    <r>
      <rPr>
        <sz val="11"/>
        <rFont val="Arial"/>
        <family val="2"/>
      </rPr>
      <t xml:space="preserve">Dundas, 2008; Korup and Tweed, 2007; Davies and Korup, 2010; Bischof </t>
    </r>
    <r>
      <rPr>
        <i/>
        <sz val="11"/>
        <rFont val="Arial"/>
        <family val="2"/>
      </rPr>
      <t>et al</t>
    </r>
    <r>
      <rPr>
        <sz val="11"/>
        <rFont val="Arial"/>
        <family val="2"/>
      </rPr>
      <t>., 2008</t>
    </r>
  </si>
  <si>
    <t>ThDA1</t>
  </si>
  <si>
    <t>ThDA2</t>
  </si>
  <si>
    <t>ThDA3</t>
  </si>
  <si>
    <t>TwDA1</t>
  </si>
  <si>
    <t>TwDA2</t>
  </si>
  <si>
    <t>DA</t>
  </si>
  <si>
    <t>DV</t>
  </si>
  <si>
    <t>G</t>
  </si>
  <si>
    <t>V</t>
  </si>
  <si>
    <t>U</t>
  </si>
  <si>
    <t>IN</t>
  </si>
  <si>
    <t>Mapping method, i.e. mapped using deposit extent information from the literature such as annotated aerial imagery/maps or mapped based on morphology by the author</t>
  </si>
  <si>
    <t>Inventory deposit number</t>
  </si>
  <si>
    <r>
      <t>Three dimensional area of deposits (m</t>
    </r>
    <r>
      <rPr>
        <vertAlign val="superscript"/>
        <sz val="11"/>
        <color theme="1"/>
        <rFont val="Calibri"/>
        <family val="2"/>
        <scheme val="minor"/>
      </rPr>
      <t>2</t>
    </r>
    <r>
      <rPr>
        <sz val="11"/>
        <color theme="1"/>
        <rFont val="Calibri"/>
        <family val="2"/>
        <scheme val="minor"/>
      </rPr>
      <t>)</t>
    </r>
  </si>
  <si>
    <r>
      <t>Three dimensional area of deposits (km</t>
    </r>
    <r>
      <rPr>
        <vertAlign val="superscript"/>
        <sz val="11"/>
        <color theme="1"/>
        <rFont val="Calibri"/>
        <family val="2"/>
        <scheme val="minor"/>
      </rPr>
      <t>2</t>
    </r>
    <r>
      <rPr>
        <sz val="11"/>
        <color theme="1"/>
        <rFont val="Calibri"/>
        <family val="2"/>
        <scheme val="minor"/>
      </rPr>
      <t>)</t>
    </r>
  </si>
  <si>
    <r>
      <t>5% error of the three dimensional area of deposits (km</t>
    </r>
    <r>
      <rPr>
        <vertAlign val="superscript"/>
        <sz val="11"/>
        <color theme="1"/>
        <rFont val="Calibri"/>
        <family val="2"/>
        <scheme val="minor"/>
      </rPr>
      <t>2</t>
    </r>
    <r>
      <rPr>
        <sz val="11"/>
        <color theme="1"/>
        <rFont val="Calibri"/>
        <family val="2"/>
        <scheme val="minor"/>
      </rPr>
      <t>)</t>
    </r>
  </si>
  <si>
    <r>
      <t>Two dimentional area of deposits (m</t>
    </r>
    <r>
      <rPr>
        <vertAlign val="superscript"/>
        <sz val="11"/>
        <color theme="1"/>
        <rFont val="Calibri"/>
        <family val="2"/>
        <scheme val="minor"/>
      </rPr>
      <t>2</t>
    </r>
    <r>
      <rPr>
        <sz val="11"/>
        <color theme="1"/>
        <rFont val="Calibri"/>
        <family val="2"/>
        <scheme val="minor"/>
      </rPr>
      <t>)</t>
    </r>
  </si>
  <si>
    <t>5 % error of the two dimentional area of deposits (m2)</t>
  </si>
  <si>
    <t>Deposit areas combined from mapping in this study and the literature - Deposit areas mapped in this study have taken priority</t>
  </si>
  <si>
    <r>
      <t>Deposit volumes calculated using Equation 2 in the text based upon values in ThDA2 (km</t>
    </r>
    <r>
      <rPr>
        <vertAlign val="superscript"/>
        <sz val="11"/>
        <color theme="1"/>
        <rFont val="Calibri"/>
        <family val="2"/>
        <scheme val="minor"/>
      </rPr>
      <t>3</t>
    </r>
    <r>
      <rPr>
        <sz val="11"/>
        <color theme="1"/>
        <rFont val="Calibri"/>
        <family val="2"/>
        <scheme val="minor"/>
      </rPr>
      <t>)</t>
    </r>
  </si>
  <si>
    <t>Deposit volumes combined from mapping in this study and the literature - Deposit volumes calculated in this study have taken priority</t>
  </si>
  <si>
    <t>Any comments on the deposit</t>
  </si>
  <si>
    <t>Waitahu River</t>
  </si>
  <si>
    <t>Gore Basin</t>
  </si>
  <si>
    <t>Hummocky deposit, partially lobate, evidence for past ponding (now wetland?) on eastern and southern edges. Course boulders on surface, deep seated source area.
Deposit now being  fluvially reworked on western edge.
Shown on QMap but not catagorised</t>
  </si>
  <si>
    <t>Tributary of Upper Wairau River</t>
  </si>
  <si>
    <t>Large volume, cross valley deposit, partially fluvially censored, some scree mantling covering western deposit edge.
Shown on QMap but not catagorised</t>
  </si>
  <si>
    <t>Upper Wairau River</t>
  </si>
  <si>
    <t>Large volume, cross valley deposit, lobate in eastern direction, partially fluvially reworked, contemporary/palaeo ponds on surface.
Potentially debris flow fan morph/slump collapse.
Shown on QMap but not catagorised</t>
  </si>
  <si>
    <t>Lake Constance</t>
  </si>
  <si>
    <t>Large volume, cross valley deposit damning Lake Constance, deep seated source area, surface ponding (hummocky), course boulder surface.
Another smaller lobate deposit damning Blue Lake to the North
Shown on QMap but not catagorised</t>
  </si>
  <si>
    <t>Lake Christabel</t>
  </si>
  <si>
    <t>Large, hummocky, cross-valley deposit damming Lake Christabel. Lateral spread in valley bottom. 
Vegetation covered
Shown on QMap but not catagorised</t>
  </si>
  <si>
    <t>Mason Stream</t>
  </si>
  <si>
    <t>Lobate and hummocky deposit, ridges potentially radial. Dissected by river outflow from lower end of Lake Mason.
Deposit partially overrides alluvial/debris fan to the southwest (this fan has linear surface ponding) but is overridden itself by the alluv</t>
  </si>
  <si>
    <t>Barber Stream South Branch</t>
  </si>
  <si>
    <t>Elongate deposit, long run-out, deep seated source area, hummocky, some coarse boulders visible but deposit is mostly vegetated.
Shown on QMap but not catagorised</t>
  </si>
  <si>
    <t>Loch Katrine</t>
  </si>
  <si>
    <t>Small deposit, poss. confined by deposit 12, hummocky, lobate</t>
  </si>
  <si>
    <t>Mt Cashel</t>
  </si>
  <si>
    <t>Hummocky deposit, large volume, potentially deep-seaed source area.
Shown on QMap but not catagorised</t>
  </si>
  <si>
    <t>Mt Tekoa</t>
  </si>
  <si>
    <t>Barber Stream North Branch</t>
  </si>
  <si>
    <t>Misery Stream</t>
  </si>
  <si>
    <t>Tutaki River East Branch</t>
  </si>
  <si>
    <t>Alpine Creek</t>
  </si>
  <si>
    <t>Top Leatham Hut</t>
  </si>
  <si>
    <t>Lake Alexander</t>
  </si>
  <si>
    <t>Branch of North Opuha River</t>
  </si>
  <si>
    <t>Sandies Creek</t>
  </si>
  <si>
    <t>Axius Flat</t>
  </si>
  <si>
    <t>Clinton River North Branch</t>
  </si>
  <si>
    <t>McIvor B</t>
  </si>
  <si>
    <t>Waterfall Creek</t>
  </si>
  <si>
    <t>Lake Herries</t>
  </si>
  <si>
    <t>Terminus Creek</t>
  </si>
  <si>
    <t>Eglinton River East Branch</t>
  </si>
  <si>
    <t>Mid Burn Lower</t>
  </si>
  <si>
    <t>Lake Marchant</t>
  </si>
  <si>
    <t>Tributary of Long Burn</t>
  </si>
  <si>
    <t>Billy Creek</t>
  </si>
  <si>
    <t>Lake Nigel</t>
  </si>
  <si>
    <t>Narrow Neck - Crooked Arm</t>
  </si>
  <si>
    <t>Doubtful Sound</t>
  </si>
  <si>
    <t>Madman Stream</t>
  </si>
  <si>
    <t>Caswell Sound</t>
  </si>
  <si>
    <t>Teal Bay Hut</t>
  </si>
  <si>
    <t>Chester Burn</t>
  </si>
  <si>
    <t>Shallow Lake - Grebe River</t>
  </si>
  <si>
    <t>Mid Burn Upper</t>
  </si>
  <si>
    <t>Dark River - Swan Mere</t>
  </si>
  <si>
    <t>Wills Creek</t>
  </si>
  <si>
    <t>Falls Creek</t>
  </si>
  <si>
    <t>McKay Creek</t>
  </si>
  <si>
    <t>Gorge Burn</t>
  </si>
  <si>
    <t>Possibly responsible for the formation of the Waiho Loop
Excluded from statistical analysis of the inventory</t>
  </si>
  <si>
    <t>De La Beche</t>
  </si>
  <si>
    <t>Mt Jervois</t>
  </si>
  <si>
    <t>Mt Spencer</t>
  </si>
  <si>
    <t>2013</t>
  </si>
  <si>
    <t>2010-2013</t>
  </si>
  <si>
    <t>Motueka River</t>
  </si>
  <si>
    <t>Unnamed catchment in
Caswell Sound</t>
  </si>
  <si>
    <t>Dark River</t>
  </si>
  <si>
    <t>Unnamed catchment in
Doubtful Sound</t>
  </si>
  <si>
    <t>Grey River</t>
  </si>
  <si>
    <t>Stillwater Stream</t>
  </si>
  <si>
    <t>Crooked Arm</t>
  </si>
  <si>
    <t>Not included in catchment volume maps as it is placed in Crooked Arm (Doubtful Sound)</t>
  </si>
  <si>
    <t>Wairaurahiri River</t>
  </si>
  <si>
    <t>Long Burn</t>
  </si>
  <si>
    <t>Unknown - Modern</t>
  </si>
  <si>
    <r>
      <rPr>
        <b/>
        <sz val="11"/>
        <rFont val="Arial"/>
        <family val="2"/>
      </rPr>
      <t xml:space="preserve">Whitehouse, 1983; </t>
    </r>
    <r>
      <rPr>
        <sz val="11"/>
        <rFont val="Arial"/>
        <family val="2"/>
      </rPr>
      <t>QMap (Accessed 12/2014)</t>
    </r>
  </si>
  <si>
    <t>DA2</t>
  </si>
  <si>
    <r>
      <t xml:space="preserve">17th June 1929 - Murchison Earthquake
</t>
    </r>
    <r>
      <rPr>
        <b/>
        <sz val="11"/>
        <color theme="1"/>
        <rFont val="Calibri"/>
        <family val="2"/>
        <scheme val="minor"/>
      </rPr>
      <t>Two Possible Deposits</t>
    </r>
  </si>
  <si>
    <r>
      <rPr>
        <b/>
        <sz val="11"/>
        <color theme="1"/>
        <rFont val="Calibri"/>
        <family val="2"/>
        <scheme val="minor"/>
      </rPr>
      <t xml:space="preserve">Hancox </t>
    </r>
    <r>
      <rPr>
        <b/>
        <i/>
        <sz val="11"/>
        <color theme="1"/>
        <rFont val="Calibri"/>
        <family val="2"/>
        <scheme val="minor"/>
      </rPr>
      <t>et al</t>
    </r>
    <r>
      <rPr>
        <b/>
        <sz val="11"/>
        <color theme="1"/>
        <rFont val="Calibri"/>
        <family val="2"/>
        <scheme val="minor"/>
      </rPr>
      <t xml:space="preserve">., 1997; </t>
    </r>
    <r>
      <rPr>
        <sz val="11"/>
        <color theme="1"/>
        <rFont val="Calibri"/>
        <family val="2"/>
        <scheme val="minor"/>
      </rPr>
      <t xml:space="preserve">Hancox </t>
    </r>
    <r>
      <rPr>
        <i/>
        <sz val="11"/>
        <color theme="1"/>
        <rFont val="Calibri"/>
        <family val="2"/>
        <scheme val="minor"/>
      </rPr>
      <t>et al</t>
    </r>
    <r>
      <rPr>
        <sz val="11"/>
        <color theme="1"/>
        <rFont val="Calibri"/>
        <family val="2"/>
        <scheme val="minor"/>
      </rPr>
      <t>., 2002</t>
    </r>
  </si>
  <si>
    <r>
      <rPr>
        <b/>
        <sz val="11"/>
        <color theme="1"/>
        <rFont val="Calibri"/>
        <family val="2"/>
        <scheme val="minor"/>
      </rPr>
      <t xml:space="preserve">Hancox et al., 1997; </t>
    </r>
    <r>
      <rPr>
        <sz val="11"/>
        <color theme="1"/>
        <rFont val="Calibri"/>
        <family val="2"/>
        <scheme val="minor"/>
      </rPr>
      <t>Korup, 2002; Hancox and Perrin, 2009; Nash, 2003 - Appendix B</t>
    </r>
  </si>
  <si>
    <r>
      <rPr>
        <b/>
        <sz val="11"/>
        <color theme="1"/>
        <rFont val="Calibri"/>
        <family val="2"/>
        <scheme val="minor"/>
      </rPr>
      <t xml:space="preserve">Nash, 2003; </t>
    </r>
    <r>
      <rPr>
        <sz val="11"/>
        <color theme="1"/>
        <rFont val="Calibri"/>
        <family val="2"/>
        <scheme val="minor"/>
      </rPr>
      <t xml:space="preserve">Korup, 2002; Hancox </t>
    </r>
    <r>
      <rPr>
        <i/>
        <sz val="11"/>
        <color theme="1"/>
        <rFont val="Calibri"/>
        <family val="2"/>
        <scheme val="minor"/>
      </rPr>
      <t>et al</t>
    </r>
    <r>
      <rPr>
        <sz val="11"/>
        <color theme="1"/>
        <rFont val="Calibri"/>
        <family val="2"/>
        <scheme val="minor"/>
      </rPr>
      <t>., 1997; Hancox and Perrin, 2009</t>
    </r>
  </si>
  <si>
    <r>
      <rPr>
        <b/>
        <sz val="11"/>
        <color theme="1"/>
        <rFont val="Calibri"/>
        <family val="2"/>
        <scheme val="minor"/>
      </rPr>
      <t xml:space="preserve">Hancox et al., 1997; </t>
    </r>
    <r>
      <rPr>
        <sz val="11"/>
        <color theme="1"/>
        <rFont val="Calibri"/>
        <family val="2"/>
        <scheme val="minor"/>
      </rPr>
      <t>Korup, 2002</t>
    </r>
  </si>
  <si>
    <r>
      <t xml:space="preserve">Hancox </t>
    </r>
    <r>
      <rPr>
        <i/>
        <sz val="11"/>
        <color theme="1"/>
        <rFont val="Calibri"/>
        <family val="2"/>
        <scheme val="minor"/>
      </rPr>
      <t>et al</t>
    </r>
    <r>
      <rPr>
        <sz val="11"/>
        <color theme="1"/>
        <rFont val="Calibri"/>
        <family val="2"/>
        <scheme val="minor"/>
      </rPr>
      <t>., 1997</t>
    </r>
  </si>
  <si>
    <r>
      <rPr>
        <b/>
        <sz val="11"/>
        <color theme="1"/>
        <rFont val="Calibri"/>
        <family val="2"/>
        <scheme val="minor"/>
      </rPr>
      <t xml:space="preserve">Nash, 2003; </t>
    </r>
    <r>
      <rPr>
        <sz val="11"/>
        <color theme="1"/>
        <rFont val="Calibri"/>
        <family val="2"/>
        <scheme val="minor"/>
      </rPr>
      <t xml:space="preserve">Rattenbury </t>
    </r>
    <r>
      <rPr>
        <i/>
        <sz val="11"/>
        <color theme="1"/>
        <rFont val="Calibri"/>
        <family val="2"/>
        <scheme val="minor"/>
      </rPr>
      <t>et al</t>
    </r>
    <r>
      <rPr>
        <sz val="11"/>
        <color theme="1"/>
        <rFont val="Calibri"/>
        <family val="2"/>
        <scheme val="minor"/>
      </rPr>
      <t>., 1998</t>
    </r>
  </si>
  <si>
    <r>
      <rPr>
        <b/>
        <sz val="11"/>
        <color theme="1"/>
        <rFont val="Calibri"/>
        <family val="2"/>
        <scheme val="minor"/>
      </rPr>
      <t xml:space="preserve">Knuepfer, 1988 (&amp; appendix); </t>
    </r>
    <r>
      <rPr>
        <sz val="11"/>
        <color theme="1"/>
        <rFont val="Calibri"/>
        <family val="2"/>
        <scheme val="minor"/>
      </rPr>
      <t>Adams, 1981; Adams, 1981 (2); Lowe and Green, 1992</t>
    </r>
  </si>
  <si>
    <t>Shown on Qmap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</si>
</sst>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00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theme="1"/>
      <name val="Arial"/>
      <family val="2"/>
    </font>
    <font>
      <sz val="11"/>
      <name val="Arial"/>
      <family val="2"/>
    </font>
    <font>
      <sz val="11"/>
      <color rgb="FF006100"/>
      <name val="Arial"/>
      <family val="2"/>
    </font>
    <font>
      <b/>
      <sz val="11"/>
      <name val="Arial"/>
      <family val="2"/>
    </font>
    <font>
      <sz val="14"/>
      <color theme="1"/>
      <name val="Arial"/>
      <family val="2"/>
    </font>
    <font>
      <i/>
      <sz val="11"/>
      <name val="Arial"/>
      <family val="2"/>
    </font>
    <font>
      <sz val="11"/>
      <color theme="1"/>
      <name val="Calibri"/>
      <family val="2"/>
    </font>
    <font>
      <vertAlign val="superscript"/>
      <sz val="11"/>
      <color theme="1"/>
      <name val="Calibri"/>
      <family val="2"/>
      <scheme val="minor"/>
    </font>
    <font>
      <i/>
      <sz val="11"/>
      <color theme="1"/>
      <name val="Calibri"/>
      <family val="2"/>
      <scheme val="minor"/>
    </font>
    <font>
      <sz val="11"/>
      <name val="Calibri"/>
      <family val="2"/>
      <scheme val="minor"/>
    </font>
    <font>
      <b/>
      <i/>
      <sz val="11"/>
      <name val="Arial"/>
      <family val="2"/>
    </font>
    <font>
      <sz val="11"/>
      <name val="Arial"/>
      <family val="2"/>
    </font>
    <font>
      <sz val="11"/>
      <name val="Arial"/>
    </font>
    <font>
      <b/>
      <sz val="14"/>
      <color theme="1"/>
      <name val="Arial"/>
    </font>
    <font>
      <b/>
      <sz val="11"/>
      <name val="Arial"/>
    </font>
    <font>
      <b/>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
      <patternFill patternType="solid">
        <fgColor theme="0" tint="-0.14999847407452621"/>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auto="1"/>
      </left>
      <right style="medium">
        <color auto="1"/>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Fill="0"/>
    <xf numFmtId="9" fontId="18" fillId="0" borderId="0" applyFont="0" applyFill="0" applyBorder="0" applyAlignment="0" applyProtection="0"/>
    <xf numFmtId="43" fontId="1" fillId="0" borderId="0" applyFont="0" applyFill="0" applyBorder="0" applyAlignment="0" applyProtection="0"/>
  </cellStyleXfs>
  <cellXfs count="162">
    <xf numFmtId="0" fontId="0" fillId="0" borderId="0" xfId="0"/>
    <xf numFmtId="0" fontId="19" fillId="0" borderId="0" xfId="0" applyFont="1" applyAlignment="1">
      <alignment horizontal="center"/>
    </xf>
    <xf numFmtId="0" fontId="19" fillId="0" borderId="0" xfId="0" applyFont="1" applyFill="1" applyAlignment="1">
      <alignment horizontal="center" vertical="center"/>
    </xf>
    <xf numFmtId="0" fontId="19" fillId="0" borderId="0" xfId="0" applyFont="1" applyAlignment="1">
      <alignment horizontal="center" vertical="center"/>
    </xf>
    <xf numFmtId="1" fontId="20" fillId="0" borderId="10" xfId="0" applyNumberFormat="1" applyFont="1" applyFill="1" applyBorder="1" applyAlignment="1">
      <alignment horizontal="center" vertical="center"/>
    </xf>
    <xf numFmtId="0" fontId="21" fillId="0" borderId="0" xfId="6" applyFont="1" applyFill="1" applyAlignment="1">
      <alignment horizontal="center" vertical="center"/>
    </xf>
    <xf numFmtId="0" fontId="20" fillId="0" borderId="10" xfId="0" applyNumberFormat="1" applyFont="1" applyFill="1" applyBorder="1" applyAlignment="1">
      <alignment horizontal="center" vertical="center"/>
    </xf>
    <xf numFmtId="0" fontId="20" fillId="0" borderId="0" xfId="0" applyFont="1" applyFill="1" applyAlignment="1">
      <alignment horizontal="center" vertical="center"/>
    </xf>
    <xf numFmtId="49" fontId="20" fillId="0" borderId="10" xfId="0" applyNumberFormat="1" applyFont="1" applyFill="1" applyBorder="1" applyAlignment="1">
      <alignment horizontal="center" vertical="center"/>
    </xf>
    <xf numFmtId="0" fontId="19" fillId="0" borderId="0" xfId="0" applyFont="1" applyAlignment="1">
      <alignment vertical="center"/>
    </xf>
    <xf numFmtId="1" fontId="20" fillId="0" borderId="10" xfId="42" applyNumberFormat="1" applyFont="1" applyFill="1" applyBorder="1" applyAlignment="1">
      <alignment horizontal="center" vertical="center"/>
    </xf>
    <xf numFmtId="0" fontId="20" fillId="0" borderId="10" xfId="8" applyNumberFormat="1" applyFont="1" applyFill="1" applyBorder="1" applyAlignment="1">
      <alignment horizontal="center" vertical="center"/>
    </xf>
    <xf numFmtId="49" fontId="20" fillId="0" borderId="10" xfId="8" applyNumberFormat="1" applyFont="1" applyFill="1" applyBorder="1" applyAlignment="1">
      <alignment horizontal="center" vertical="center"/>
    </xf>
    <xf numFmtId="1" fontId="20" fillId="0" borderId="10" xfId="8" applyNumberFormat="1" applyFont="1" applyFill="1" applyBorder="1" applyAlignment="1">
      <alignment horizontal="center" vertical="center"/>
    </xf>
    <xf numFmtId="2" fontId="20" fillId="0" borderId="10" xfId="8" applyNumberFormat="1" applyFont="1" applyFill="1" applyBorder="1" applyAlignment="1">
      <alignment horizontal="center" vertical="center"/>
    </xf>
    <xf numFmtId="49" fontId="20" fillId="0" borderId="10" xfId="8" applyNumberFormat="1" applyFont="1" applyFill="1" applyBorder="1" applyAlignment="1">
      <alignment horizontal="center" vertical="center" wrapText="1"/>
    </xf>
    <xf numFmtId="0" fontId="19" fillId="0" borderId="0" xfId="0" applyFont="1"/>
    <xf numFmtId="49" fontId="19" fillId="0" borderId="0" xfId="0" applyNumberFormat="1" applyFont="1" applyFill="1" applyAlignment="1">
      <alignment horizontal="center" vertical="center" wrapText="1"/>
    </xf>
    <xf numFmtId="0" fontId="19" fillId="0" borderId="0" xfId="0" applyNumberFormat="1" applyFont="1" applyFill="1" applyAlignment="1">
      <alignment horizontal="center" vertical="center"/>
    </xf>
    <xf numFmtId="2" fontId="19" fillId="0" borderId="0" xfId="0" applyNumberFormat="1" applyFont="1" applyFill="1" applyAlignment="1">
      <alignment horizontal="center" vertical="center"/>
    </xf>
    <xf numFmtId="49" fontId="20" fillId="0" borderId="10" xfId="0" applyNumberFormat="1" applyFont="1" applyFill="1" applyBorder="1" applyAlignment="1">
      <alignment horizontal="center" vertical="center" wrapText="1"/>
    </xf>
    <xf numFmtId="2" fontId="20" fillId="0" borderId="10" xfId="0" applyNumberFormat="1" applyFont="1" applyFill="1" applyBorder="1" applyAlignment="1">
      <alignment horizontal="center" vertical="center"/>
    </xf>
    <xf numFmtId="2" fontId="19" fillId="0" borderId="0" xfId="0" applyNumberFormat="1" applyFont="1" applyAlignment="1">
      <alignment horizontal="center"/>
    </xf>
    <xf numFmtId="49" fontId="19" fillId="0" borderId="0" xfId="0" applyNumberFormat="1" applyFont="1" applyAlignment="1">
      <alignment horizontal="center"/>
    </xf>
    <xf numFmtId="49" fontId="20" fillId="0" borderId="0" xfId="0" applyNumberFormat="1" applyFont="1" applyAlignment="1">
      <alignment horizontal="center"/>
    </xf>
    <xf numFmtId="49" fontId="19" fillId="0" borderId="0" xfId="0" applyNumberFormat="1" applyFont="1" applyFill="1" applyAlignment="1">
      <alignment horizontal="center" vertical="center"/>
    </xf>
    <xf numFmtId="49" fontId="23" fillId="0" borderId="0" xfId="0" applyNumberFormat="1" applyFont="1" applyAlignment="1">
      <alignment horizontal="center"/>
    </xf>
    <xf numFmtId="1" fontId="19" fillId="0" borderId="0" xfId="0" applyNumberFormat="1" applyFont="1" applyFill="1" applyAlignment="1">
      <alignment horizontal="center" vertical="center"/>
    </xf>
    <xf numFmtId="1" fontId="20" fillId="0" borderId="10" xfId="42" quotePrefix="1" applyNumberFormat="1" applyFont="1" applyFill="1" applyBorder="1" applyAlignment="1">
      <alignment horizontal="center" vertical="center"/>
    </xf>
    <xf numFmtId="2" fontId="20" fillId="0" borderId="10" xfId="0" applyNumberFormat="1" applyFont="1" applyFill="1" applyBorder="1" applyAlignment="1">
      <alignment horizontal="center" vertical="center" wrapText="1"/>
    </xf>
    <xf numFmtId="2" fontId="20" fillId="0" borderId="10" xfId="0" applyNumberFormat="1" applyFont="1" applyBorder="1" applyAlignment="1">
      <alignment horizontal="center" vertical="center"/>
    </xf>
    <xf numFmtId="0" fontId="20" fillId="0" borderId="10" xfId="42" applyFont="1" applyFill="1" applyBorder="1" applyAlignment="1">
      <alignment horizontal="center" vertical="center"/>
    </xf>
    <xf numFmtId="0" fontId="20" fillId="0" borderId="10" xfId="42" quotePrefix="1" applyFont="1" applyFill="1" applyBorder="1" applyAlignment="1">
      <alignment horizontal="center" vertical="center"/>
    </xf>
    <xf numFmtId="49" fontId="20" fillId="0" borderId="10" xfId="0" applyNumberFormat="1" applyFont="1" applyBorder="1" applyAlignment="1">
      <alignment horizontal="center" vertical="center"/>
    </xf>
    <xf numFmtId="0" fontId="8" fillId="0" borderId="0" xfId="8" applyFill="1" applyAlignment="1">
      <alignment horizontal="center" vertical="center"/>
    </xf>
    <xf numFmtId="0" fontId="20" fillId="0" borderId="0" xfId="42" applyFont="1" applyFill="1" applyAlignment="1">
      <alignment horizontal="center" vertical="center"/>
    </xf>
    <xf numFmtId="49" fontId="28" fillId="0" borderId="10" xfId="0" applyNumberFormat="1" applyFont="1" applyBorder="1" applyAlignment="1">
      <alignment horizontal="center" vertical="center"/>
    </xf>
    <xf numFmtId="1" fontId="20" fillId="0" borderId="10" xfId="0" applyNumberFormat="1" applyFont="1" applyFill="1" applyBorder="1" applyAlignment="1">
      <alignment horizontal="center" vertical="center" wrapText="1"/>
    </xf>
    <xf numFmtId="49" fontId="22" fillId="0" borderId="10" xfId="0" applyNumberFormat="1" applyFont="1" applyFill="1" applyBorder="1" applyAlignment="1">
      <alignment horizontal="center" vertical="center"/>
    </xf>
    <xf numFmtId="2" fontId="28" fillId="0" borderId="10" xfId="8" applyNumberFormat="1" applyFont="1" applyFill="1" applyBorder="1" applyAlignment="1">
      <alignment horizontal="center" vertical="center"/>
    </xf>
    <xf numFmtId="49" fontId="28" fillId="0" borderId="10" xfId="0" applyNumberFormat="1" applyFont="1" applyFill="1" applyBorder="1" applyAlignment="1">
      <alignment horizontal="center" vertical="center"/>
    </xf>
    <xf numFmtId="2" fontId="20" fillId="0" borderId="10" xfId="0" applyNumberFormat="1" applyFont="1" applyFill="1" applyBorder="1" applyAlignment="1">
      <alignment horizontal="center"/>
    </xf>
    <xf numFmtId="49" fontId="20" fillId="0" borderId="10" xfId="0" applyNumberFormat="1" applyFont="1" applyBorder="1" applyAlignment="1">
      <alignment horizontal="center" vertical="center" wrapText="1"/>
    </xf>
    <xf numFmtId="1" fontId="20" fillId="0" borderId="10" xfId="0" applyNumberFormat="1" applyFont="1" applyBorder="1" applyAlignment="1">
      <alignment horizontal="center" vertical="center" wrapText="1"/>
    </xf>
    <xf numFmtId="49" fontId="22" fillId="0" borderId="10" xfId="0" applyNumberFormat="1" applyFont="1" applyBorder="1" applyAlignment="1">
      <alignment horizontal="center" vertical="center" wrapText="1"/>
    </xf>
    <xf numFmtId="1" fontId="28" fillId="0" borderId="10" xfId="8" applyNumberFormat="1" applyFont="1" applyFill="1" applyBorder="1" applyAlignment="1">
      <alignment horizontal="center" vertical="center"/>
    </xf>
    <xf numFmtId="0" fontId="28" fillId="0" borderId="10" xfId="8" applyNumberFormat="1" applyFont="1" applyFill="1" applyBorder="1" applyAlignment="1">
      <alignment horizontal="center" vertical="center"/>
    </xf>
    <xf numFmtId="49" fontId="28" fillId="0" borderId="10" xfId="8" applyNumberFormat="1" applyFont="1" applyFill="1" applyBorder="1" applyAlignment="1">
      <alignment horizontal="center" vertical="center"/>
    </xf>
    <xf numFmtId="1" fontId="28" fillId="0" borderId="10" xfId="8" quotePrefix="1" applyNumberFormat="1" applyFont="1" applyFill="1" applyBorder="1" applyAlignment="1">
      <alignment horizontal="center" vertical="center"/>
    </xf>
    <xf numFmtId="2" fontId="28" fillId="0" borderId="10" xfId="0" applyNumberFormat="1" applyFont="1" applyBorder="1" applyAlignment="1">
      <alignment horizontal="center" vertical="center"/>
    </xf>
    <xf numFmtId="2" fontId="28" fillId="0" borderId="10" xfId="0" applyNumberFormat="1" applyFont="1" applyFill="1" applyBorder="1" applyAlignment="1">
      <alignment horizontal="center" vertical="center"/>
    </xf>
    <xf numFmtId="2" fontId="20" fillId="0" borderId="10" xfId="42" applyNumberFormat="1" applyFont="1" applyFill="1" applyBorder="1" applyAlignment="1">
      <alignment horizontal="center" vertical="center"/>
    </xf>
    <xf numFmtId="49" fontId="20" fillId="34" borderId="10" xfId="0" applyNumberFormat="1" applyFont="1" applyFill="1" applyBorder="1" applyAlignment="1">
      <alignment horizontal="center" vertical="center"/>
    </xf>
    <xf numFmtId="49" fontId="20" fillId="34" borderId="10" xfId="6" applyNumberFormat="1" applyFont="1" applyFill="1" applyBorder="1" applyAlignment="1">
      <alignment horizontal="center" vertical="center"/>
    </xf>
    <xf numFmtId="49" fontId="20" fillId="0" borderId="10" xfId="6" applyNumberFormat="1" applyFont="1" applyFill="1" applyBorder="1" applyAlignment="1">
      <alignment horizontal="center" vertical="center"/>
    </xf>
    <xf numFmtId="49" fontId="20" fillId="0" borderId="10" xfId="42" applyNumberFormat="1" applyFont="1" applyFill="1" applyBorder="1" applyAlignment="1">
      <alignment horizontal="center" vertical="center"/>
    </xf>
    <xf numFmtId="49" fontId="20" fillId="0" borderId="10" xfId="6" applyNumberFormat="1" applyFont="1" applyFill="1" applyBorder="1" applyAlignment="1">
      <alignment horizontal="center" vertical="center" wrapText="1"/>
    </xf>
    <xf numFmtId="49" fontId="20" fillId="34" borderId="10" xfId="42" applyNumberFormat="1" applyFont="1" applyFill="1" applyBorder="1" applyAlignment="1">
      <alignment horizontal="center" vertical="center"/>
    </xf>
    <xf numFmtId="49" fontId="28" fillId="34" borderId="10" xfId="8" applyNumberFormat="1" applyFont="1" applyFill="1" applyBorder="1" applyAlignment="1">
      <alignment horizontal="center" vertical="center"/>
    </xf>
    <xf numFmtId="0" fontId="0" fillId="0" borderId="0" xfId="0"/>
    <xf numFmtId="2" fontId="20" fillId="33" borderId="10" xfId="0" applyNumberFormat="1" applyFont="1" applyFill="1" applyBorder="1" applyAlignment="1">
      <alignment horizontal="center" vertical="center"/>
    </xf>
    <xf numFmtId="2" fontId="30" fillId="0" borderId="10" xfId="44" applyNumberFormat="1" applyFont="1" applyFill="1" applyBorder="1" applyAlignment="1">
      <alignment horizontal="center" vertical="center"/>
    </xf>
    <xf numFmtId="2" fontId="30" fillId="34" borderId="10" xfId="44" applyNumberFormat="1" applyFont="1" applyFill="1" applyBorder="1" applyAlignment="1">
      <alignment horizontal="center" vertical="center"/>
    </xf>
    <xf numFmtId="164" fontId="20" fillId="0" borderId="10" xfId="0" applyNumberFormat="1" applyFont="1" applyFill="1" applyBorder="1" applyAlignment="1">
      <alignment horizontal="center" vertical="center"/>
    </xf>
    <xf numFmtId="164" fontId="20" fillId="0" borderId="10" xfId="42" applyNumberFormat="1" applyFont="1" applyFill="1" applyBorder="1" applyAlignment="1">
      <alignment horizontal="center" vertical="center"/>
    </xf>
    <xf numFmtId="164" fontId="20" fillId="0" borderId="10" xfId="8" applyNumberFormat="1" applyFont="1" applyFill="1" applyBorder="1" applyAlignment="1">
      <alignment horizontal="center" vertical="center"/>
    </xf>
    <xf numFmtId="164" fontId="28" fillId="0" borderId="10" xfId="8" applyNumberFormat="1" applyFont="1" applyFill="1" applyBorder="1" applyAlignment="1">
      <alignment horizontal="center" vertical="center"/>
    </xf>
    <xf numFmtId="1" fontId="20" fillId="0" borderId="10" xfId="8" applyNumberFormat="1" applyFont="1" applyFill="1" applyBorder="1" applyAlignment="1">
      <alignment horizontal="center" vertical="center" wrapText="1"/>
    </xf>
    <xf numFmtId="49" fontId="20" fillId="0" borderId="11" xfId="0" applyNumberFormat="1" applyFont="1" applyFill="1" applyBorder="1" applyAlignment="1">
      <alignment horizontal="center" vertical="center"/>
    </xf>
    <xf numFmtId="49" fontId="20" fillId="34" borderId="11" xfId="0" applyNumberFormat="1" applyFont="1" applyFill="1" applyBorder="1" applyAlignment="1">
      <alignment horizontal="center" vertical="center"/>
    </xf>
    <xf numFmtId="1" fontId="20" fillId="0" borderId="11" xfId="0" applyNumberFormat="1" applyFont="1" applyFill="1" applyBorder="1" applyAlignment="1">
      <alignment horizontal="center" vertical="center"/>
    </xf>
    <xf numFmtId="49" fontId="20" fillId="0" borderId="15" xfId="0" applyNumberFormat="1" applyFont="1" applyFill="1" applyBorder="1" applyAlignment="1">
      <alignment horizontal="center" vertical="center"/>
    </xf>
    <xf numFmtId="49" fontId="20" fillId="0" borderId="16" xfId="0" applyNumberFormat="1" applyFont="1" applyFill="1" applyBorder="1" applyAlignment="1">
      <alignment horizontal="center" vertical="center" wrapText="1"/>
    </xf>
    <xf numFmtId="49" fontId="22" fillId="0" borderId="16" xfId="0" applyNumberFormat="1" applyFont="1" applyFill="1" applyBorder="1" applyAlignment="1">
      <alignment horizontal="center" vertical="center"/>
    </xf>
    <xf numFmtId="49" fontId="20" fillId="0" borderId="15" xfId="0" applyNumberFormat="1" applyFont="1" applyBorder="1" applyAlignment="1">
      <alignment horizontal="center" vertical="center"/>
    </xf>
    <xf numFmtId="49" fontId="20" fillId="0" borderId="15" xfId="42" applyNumberFormat="1" applyFont="1" applyFill="1" applyBorder="1" applyAlignment="1">
      <alignment horizontal="center" vertical="center"/>
    </xf>
    <xf numFmtId="49" fontId="22" fillId="0" borderId="16" xfId="8" applyNumberFormat="1" applyFont="1" applyFill="1" applyBorder="1" applyAlignment="1">
      <alignment horizontal="center" vertical="center"/>
    </xf>
    <xf numFmtId="0" fontId="20" fillId="0" borderId="16" xfId="42" applyFont="1" applyFill="1" applyBorder="1" applyAlignment="1">
      <alignment horizontal="center" vertical="center"/>
    </xf>
    <xf numFmtId="49" fontId="22" fillId="0" borderId="16" xfId="0" applyNumberFormat="1" applyFont="1" applyFill="1" applyBorder="1" applyAlignment="1">
      <alignment horizontal="center" vertical="center" wrapText="1"/>
    </xf>
    <xf numFmtId="49" fontId="20" fillId="0" borderId="16" xfId="0" applyNumberFormat="1" applyFont="1" applyBorder="1" applyAlignment="1">
      <alignment horizontal="center" vertical="center" wrapText="1"/>
    </xf>
    <xf numFmtId="49" fontId="20" fillId="0" borderId="15" xfId="8" applyNumberFormat="1" applyFont="1" applyFill="1" applyBorder="1" applyAlignment="1">
      <alignment horizontal="center" vertical="center"/>
    </xf>
    <xf numFmtId="49" fontId="20" fillId="0" borderId="16" xfId="8" applyNumberFormat="1" applyFont="1" applyFill="1" applyBorder="1" applyAlignment="1">
      <alignment horizontal="center" vertical="center" wrapText="1"/>
    </xf>
    <xf numFmtId="49" fontId="22" fillId="0" borderId="16" xfId="0" applyNumberFormat="1" applyFont="1" applyBorder="1" applyAlignment="1">
      <alignment horizontal="center" vertical="center"/>
    </xf>
    <xf numFmtId="1" fontId="20" fillId="0" borderId="10" xfId="0" applyNumberFormat="1" applyFont="1" applyBorder="1" applyAlignment="1">
      <alignment horizontal="center" vertical="center"/>
    </xf>
    <xf numFmtId="164" fontId="20" fillId="0" borderId="10" xfId="0" applyNumberFormat="1" applyFont="1" applyBorder="1" applyAlignment="1">
      <alignment horizontal="center" vertical="center"/>
    </xf>
    <xf numFmtId="0" fontId="20" fillId="0" borderId="10" xfId="0" applyNumberFormat="1" applyFont="1" applyBorder="1" applyAlignment="1">
      <alignment horizontal="center" vertical="center"/>
    </xf>
    <xf numFmtId="49" fontId="22" fillId="0" borderId="10" xfId="0" applyNumberFormat="1" applyFont="1" applyBorder="1" applyAlignment="1">
      <alignment horizontal="center" vertical="center"/>
    </xf>
    <xf numFmtId="2" fontId="19" fillId="0" borderId="10" xfId="0" applyNumberFormat="1" applyFont="1" applyBorder="1" applyAlignment="1">
      <alignment horizontal="center" vertical="center"/>
    </xf>
    <xf numFmtId="49" fontId="19" fillId="0" borderId="10" xfId="0" applyNumberFormat="1" applyFont="1" applyBorder="1" applyAlignment="1">
      <alignment horizontal="center" vertical="center"/>
    </xf>
    <xf numFmtId="49" fontId="20" fillId="0" borderId="19" xfId="0" applyNumberFormat="1" applyFont="1" applyBorder="1" applyAlignment="1">
      <alignment horizontal="center" vertical="center"/>
    </xf>
    <xf numFmtId="49" fontId="20" fillId="34" borderId="19" xfId="0" applyNumberFormat="1" applyFont="1" applyFill="1" applyBorder="1" applyAlignment="1">
      <alignment horizontal="center" vertical="center"/>
    </xf>
    <xf numFmtId="2" fontId="20" fillId="0" borderId="19" xfId="0" applyNumberFormat="1" applyFont="1" applyBorder="1" applyAlignment="1">
      <alignment horizontal="center" vertical="center"/>
    </xf>
    <xf numFmtId="49" fontId="31" fillId="0" borderId="15" xfId="0" applyNumberFormat="1" applyFont="1" applyFill="1" applyBorder="1" applyAlignment="1">
      <alignment horizontal="center" vertical="center"/>
    </xf>
    <xf numFmtId="49" fontId="32" fillId="0" borderId="13" xfId="0" applyNumberFormat="1" applyFont="1" applyFill="1" applyBorder="1" applyAlignment="1">
      <alignment horizontal="center" vertical="center"/>
    </xf>
    <xf numFmtId="49" fontId="31" fillId="0" borderId="10" xfId="0" applyNumberFormat="1" applyFont="1" applyFill="1" applyBorder="1" applyAlignment="1">
      <alignment horizontal="center" vertical="center"/>
    </xf>
    <xf numFmtId="49" fontId="31" fillId="0" borderId="10" xfId="42" applyNumberFormat="1" applyFont="1" applyFill="1" applyBorder="1" applyAlignment="1">
      <alignment horizontal="center" vertical="center"/>
    </xf>
    <xf numFmtId="1" fontId="31" fillId="0" borderId="10" xfId="42" applyNumberFormat="1" applyFont="1" applyFill="1" applyBorder="1" applyAlignment="1">
      <alignment horizontal="center" vertical="center"/>
    </xf>
    <xf numFmtId="49" fontId="31" fillId="34" borderId="10" xfId="0" applyNumberFormat="1" applyFont="1" applyFill="1" applyBorder="1" applyAlignment="1">
      <alignment horizontal="center" vertical="center"/>
    </xf>
    <xf numFmtId="49" fontId="31" fillId="34" borderId="10" xfId="6" applyNumberFormat="1" applyFont="1" applyFill="1" applyBorder="1" applyAlignment="1">
      <alignment horizontal="center" vertical="center"/>
    </xf>
    <xf numFmtId="2" fontId="31" fillId="0" borderId="10" xfId="0" applyNumberFormat="1" applyFont="1" applyFill="1" applyBorder="1" applyAlignment="1">
      <alignment horizontal="center" vertical="center"/>
    </xf>
    <xf numFmtId="1" fontId="31" fillId="0" borderId="10" xfId="0" applyNumberFormat="1" applyFont="1" applyFill="1" applyBorder="1" applyAlignment="1">
      <alignment horizontal="center" vertical="center"/>
    </xf>
    <xf numFmtId="2" fontId="31" fillId="0" borderId="10" xfId="0" applyNumberFormat="1" applyFont="1" applyBorder="1" applyAlignment="1">
      <alignment horizontal="center" vertical="center"/>
    </xf>
    <xf numFmtId="164" fontId="31" fillId="0" borderId="10" xfId="0" applyNumberFormat="1" applyFont="1" applyFill="1" applyBorder="1" applyAlignment="1">
      <alignment horizontal="center" vertical="center"/>
    </xf>
    <xf numFmtId="49" fontId="31" fillId="0" borderId="10" xfId="8" applyNumberFormat="1" applyFont="1" applyFill="1" applyBorder="1" applyAlignment="1">
      <alignment horizontal="center" vertical="center"/>
    </xf>
    <xf numFmtId="0" fontId="31" fillId="0" borderId="10" xfId="8" applyNumberFormat="1" applyFont="1" applyFill="1" applyBorder="1" applyAlignment="1">
      <alignment horizontal="center" vertical="center"/>
    </xf>
    <xf numFmtId="2" fontId="31" fillId="0" borderId="10" xfId="8" applyNumberFormat="1" applyFont="1" applyFill="1" applyBorder="1" applyAlignment="1">
      <alignment horizontal="center" vertical="center"/>
    </xf>
    <xf numFmtId="49" fontId="33" fillId="0" borderId="16" xfId="0" applyNumberFormat="1" applyFont="1" applyFill="1" applyBorder="1" applyAlignment="1">
      <alignment horizontal="center" vertical="center"/>
    </xf>
    <xf numFmtId="49" fontId="20" fillId="0" borderId="19" xfId="0" applyNumberFormat="1" applyFont="1" applyFill="1" applyBorder="1" applyAlignment="1">
      <alignment horizontal="center" vertical="center"/>
    </xf>
    <xf numFmtId="49" fontId="20" fillId="0" borderId="13" xfId="0" applyNumberFormat="1" applyFont="1" applyBorder="1" applyAlignment="1">
      <alignment horizontal="center" vertical="center"/>
    </xf>
    <xf numFmtId="49" fontId="20" fillId="0" borderId="13" xfId="0" applyNumberFormat="1" applyFont="1" applyFill="1" applyBorder="1" applyAlignment="1">
      <alignment horizontal="center" vertical="center"/>
    </xf>
    <xf numFmtId="49" fontId="20" fillId="34" borderId="13" xfId="0" applyNumberFormat="1" applyFont="1" applyFill="1" applyBorder="1" applyAlignment="1">
      <alignment horizontal="center" vertical="center"/>
    </xf>
    <xf numFmtId="49" fontId="20" fillId="0" borderId="20" xfId="0" applyNumberFormat="1" applyFont="1" applyFill="1" applyBorder="1" applyAlignment="1">
      <alignment horizontal="center" vertical="center"/>
    </xf>
    <xf numFmtId="49" fontId="20" fillId="0" borderId="19" xfId="42" applyNumberFormat="1" applyFont="1" applyFill="1" applyBorder="1" applyAlignment="1">
      <alignment horizontal="center" vertical="center"/>
    </xf>
    <xf numFmtId="1" fontId="20" fillId="0" borderId="19" xfId="0" applyNumberFormat="1" applyFont="1" applyFill="1" applyBorder="1" applyAlignment="1">
      <alignment horizontal="center" vertical="center"/>
    </xf>
    <xf numFmtId="2" fontId="20" fillId="0" borderId="19" xfId="0" applyNumberFormat="1" applyFont="1" applyFill="1" applyBorder="1" applyAlignment="1">
      <alignment horizontal="center" vertical="center"/>
    </xf>
    <xf numFmtId="1" fontId="20" fillId="0" borderId="19" xfId="42" applyNumberFormat="1" applyFont="1" applyFill="1" applyBorder="1" applyAlignment="1">
      <alignment horizontal="center" vertical="center"/>
    </xf>
    <xf numFmtId="2" fontId="28" fillId="0" borderId="19" xfId="0" applyNumberFormat="1" applyFont="1" applyBorder="1" applyAlignment="1">
      <alignment horizontal="center" vertical="center"/>
    </xf>
    <xf numFmtId="164" fontId="20" fillId="0" borderId="19" xfId="0" applyNumberFormat="1" applyFont="1" applyFill="1" applyBorder="1" applyAlignment="1">
      <alignment horizontal="center" vertical="center"/>
    </xf>
    <xf numFmtId="49" fontId="28" fillId="0" borderId="19" xfId="0" applyNumberFormat="1" applyFont="1" applyBorder="1" applyAlignment="1">
      <alignment horizontal="center" vertical="center"/>
    </xf>
    <xf numFmtId="49" fontId="20" fillId="0" borderId="19" xfId="8" applyNumberFormat="1" applyFont="1" applyFill="1" applyBorder="1" applyAlignment="1">
      <alignment horizontal="center" vertical="center"/>
    </xf>
    <xf numFmtId="0" fontId="20" fillId="0" borderId="19" xfId="8" applyNumberFormat="1" applyFont="1" applyFill="1" applyBorder="1" applyAlignment="1">
      <alignment horizontal="center" vertical="center"/>
    </xf>
    <xf numFmtId="2" fontId="20" fillId="0" borderId="19" xfId="8" applyNumberFormat="1" applyFont="1" applyFill="1" applyBorder="1" applyAlignment="1">
      <alignment horizontal="center" vertical="center"/>
    </xf>
    <xf numFmtId="49" fontId="31" fillId="0" borderId="12" xfId="0" applyNumberFormat="1" applyFont="1" applyFill="1" applyBorder="1" applyAlignment="1">
      <alignment horizontal="center" vertical="center"/>
    </xf>
    <xf numFmtId="49" fontId="20" fillId="0" borderId="17" xfId="0" applyNumberFormat="1" applyFont="1" applyFill="1" applyBorder="1" applyAlignment="1">
      <alignment horizontal="center" vertical="center"/>
    </xf>
    <xf numFmtId="49" fontId="20" fillId="0" borderId="15" xfId="7" applyNumberFormat="1" applyFont="1" applyFill="1" applyBorder="1" applyAlignment="1">
      <alignment horizontal="center" vertical="center"/>
    </xf>
    <xf numFmtId="49" fontId="31" fillId="0" borderId="13" xfId="0" applyNumberFormat="1" applyFont="1" applyFill="1" applyBorder="1" applyAlignment="1">
      <alignment horizontal="center" vertical="center"/>
    </xf>
    <xf numFmtId="49" fontId="31" fillId="0" borderId="13" xfId="42" applyNumberFormat="1" applyFont="1" applyFill="1" applyBorder="1" applyAlignment="1">
      <alignment horizontal="center" vertical="center"/>
    </xf>
    <xf numFmtId="49" fontId="20" fillId="0" borderId="11" xfId="42" applyNumberFormat="1" applyFont="1" applyFill="1" applyBorder="1" applyAlignment="1">
      <alignment horizontal="center" vertical="center"/>
    </xf>
    <xf numFmtId="1" fontId="31" fillId="0" borderId="13" xfId="42" applyNumberFormat="1" applyFont="1" applyFill="1" applyBorder="1" applyAlignment="1">
      <alignment horizontal="center" vertical="center"/>
    </xf>
    <xf numFmtId="1" fontId="20" fillId="0" borderId="13" xfId="0" applyNumberFormat="1" applyFont="1" applyBorder="1" applyAlignment="1">
      <alignment horizontal="center" vertical="center"/>
    </xf>
    <xf numFmtId="49" fontId="31" fillId="34" borderId="13" xfId="0" applyNumberFormat="1" applyFont="1" applyFill="1" applyBorder="1" applyAlignment="1">
      <alignment horizontal="center" vertical="center"/>
    </xf>
    <xf numFmtId="2" fontId="31" fillId="0" borderId="13" xfId="0" applyNumberFormat="1" applyFont="1" applyFill="1" applyBorder="1" applyAlignment="1">
      <alignment horizontal="center" vertical="center"/>
    </xf>
    <xf numFmtId="2" fontId="20" fillId="0" borderId="11" xfId="0" applyNumberFormat="1" applyFont="1" applyFill="1" applyBorder="1" applyAlignment="1">
      <alignment horizontal="center" vertical="center"/>
    </xf>
    <xf numFmtId="2" fontId="19" fillId="0" borderId="19" xfId="0" applyNumberFormat="1" applyFont="1" applyBorder="1" applyAlignment="1">
      <alignment horizontal="center" vertical="center"/>
    </xf>
    <xf numFmtId="2" fontId="20" fillId="0" borderId="13" xfId="0" applyNumberFormat="1" applyFont="1" applyBorder="1" applyAlignment="1">
      <alignment horizontal="center" vertical="center"/>
    </xf>
    <xf numFmtId="1" fontId="31" fillId="0" borderId="13" xfId="0" applyNumberFormat="1" applyFont="1" applyFill="1" applyBorder="1" applyAlignment="1">
      <alignment horizontal="center" vertical="center"/>
    </xf>
    <xf numFmtId="1" fontId="20" fillId="0" borderId="19" xfId="0" applyNumberFormat="1" applyFont="1" applyBorder="1" applyAlignment="1">
      <alignment horizontal="center" vertical="center"/>
    </xf>
    <xf numFmtId="1" fontId="20" fillId="0" borderId="11" xfId="42" applyNumberFormat="1" applyFont="1" applyFill="1" applyBorder="1" applyAlignment="1">
      <alignment horizontal="center" vertical="center"/>
    </xf>
    <xf numFmtId="49" fontId="19" fillId="0" borderId="19" xfId="0" applyNumberFormat="1" applyFont="1" applyBorder="1" applyAlignment="1">
      <alignment horizontal="center" vertical="center"/>
    </xf>
    <xf numFmtId="2" fontId="30" fillId="0" borderId="10" xfId="6" applyNumberFormat="1" applyFont="1" applyFill="1" applyBorder="1" applyAlignment="1">
      <alignment horizontal="center" vertical="center"/>
    </xf>
    <xf numFmtId="2" fontId="30" fillId="0" borderId="11" xfId="0" applyNumberFormat="1" applyFont="1" applyFill="1" applyBorder="1" applyAlignment="1">
      <alignment horizontal="center" vertical="center"/>
    </xf>
    <xf numFmtId="2" fontId="28" fillId="0" borderId="11" xfId="0" applyNumberFormat="1" applyFont="1" applyBorder="1" applyAlignment="1">
      <alignment horizontal="center" vertical="center"/>
    </xf>
    <xf numFmtId="2" fontId="31" fillId="0" borderId="13" xfId="0" applyNumberFormat="1" applyFont="1" applyBorder="1" applyAlignment="1">
      <alignment horizontal="center" vertical="center"/>
    </xf>
    <xf numFmtId="164" fontId="31" fillId="0" borderId="13" xfId="0" applyNumberFormat="1" applyFont="1" applyFill="1" applyBorder="1" applyAlignment="1">
      <alignment horizontal="center" vertical="center"/>
    </xf>
    <xf numFmtId="164" fontId="20" fillId="0" borderId="11" xfId="0" applyNumberFormat="1" applyFont="1" applyFill="1" applyBorder="1" applyAlignment="1">
      <alignment horizontal="center" vertical="center"/>
    </xf>
    <xf numFmtId="164" fontId="20" fillId="0" borderId="19" xfId="0" applyNumberFormat="1" applyFont="1" applyBorder="1" applyAlignment="1">
      <alignment horizontal="center" vertical="center"/>
    </xf>
    <xf numFmtId="164" fontId="20" fillId="0" borderId="13"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31" fillId="0" borderId="13" xfId="8" applyNumberFormat="1" applyFont="1" applyFill="1" applyBorder="1" applyAlignment="1">
      <alignment horizontal="center" vertical="center"/>
    </xf>
    <xf numFmtId="49" fontId="20" fillId="0" borderId="11" xfId="8" applyNumberFormat="1" applyFont="1" applyFill="1" applyBorder="1" applyAlignment="1">
      <alignment horizontal="center" vertical="center"/>
    </xf>
    <xf numFmtId="0" fontId="31" fillId="0" borderId="13" xfId="8" applyNumberFormat="1" applyFont="1" applyFill="1" applyBorder="1" applyAlignment="1">
      <alignment horizontal="center" vertical="center"/>
    </xf>
    <xf numFmtId="0" fontId="20" fillId="0" borderId="11" xfId="8" applyNumberFormat="1" applyFont="1" applyFill="1" applyBorder="1" applyAlignment="1">
      <alignment horizontal="center" vertical="center"/>
    </xf>
    <xf numFmtId="0" fontId="20" fillId="0" borderId="19" xfId="0" applyNumberFormat="1" applyFont="1" applyBorder="1" applyAlignment="1">
      <alignment horizontal="center" vertical="center"/>
    </xf>
    <xf numFmtId="0" fontId="20" fillId="0" borderId="13" xfId="0" applyNumberFormat="1" applyFont="1" applyBorder="1" applyAlignment="1">
      <alignment horizontal="center" vertical="center"/>
    </xf>
    <xf numFmtId="2" fontId="31" fillId="0" borderId="13" xfId="8" applyNumberFormat="1" applyFont="1" applyFill="1" applyBorder="1" applyAlignment="1">
      <alignment horizontal="center" vertical="center"/>
    </xf>
    <xf numFmtId="2" fontId="20" fillId="0" borderId="11" xfId="8" applyNumberFormat="1" applyFont="1" applyFill="1" applyBorder="1" applyAlignment="1">
      <alignment horizontal="center" vertical="center"/>
    </xf>
    <xf numFmtId="49" fontId="33" fillId="0" borderId="14" xfId="0" applyNumberFormat="1" applyFont="1" applyFill="1" applyBorder="1" applyAlignment="1">
      <alignment horizontal="center" vertical="center"/>
    </xf>
    <xf numFmtId="49" fontId="22" fillId="0" borderId="18" xfId="0" applyNumberFormat="1" applyFont="1" applyFill="1" applyBorder="1" applyAlignment="1">
      <alignment horizontal="center" vertical="center"/>
    </xf>
    <xf numFmtId="49" fontId="22" fillId="0" borderId="19" xfId="0" applyNumberFormat="1" applyFont="1" applyBorder="1" applyAlignment="1">
      <alignment horizontal="center" vertical="center"/>
    </xf>
    <xf numFmtId="49" fontId="22" fillId="0" borderId="21" xfId="0" applyNumberFormat="1" applyFont="1" applyFill="1" applyBorder="1" applyAlignment="1">
      <alignment horizontal="center" vertical="center"/>
    </xf>
    <xf numFmtId="49" fontId="22" fillId="0" borderId="13" xfId="0" applyNumberFormat="1" applyFont="1" applyBorder="1" applyAlignment="1">
      <alignment horizontal="center" vertical="center"/>
    </xf>
    <xf numFmtId="0" fontId="20" fillId="0" borderId="16" xfId="0" applyFont="1" applyBorder="1" applyAlignment="1">
      <alignment horizontal="center" vertical="center"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4"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Percent 2" xfId="43"/>
    <cellStyle name="Title" xfId="1" builtinId="15" customBuiltin="1"/>
    <cellStyle name="Total" xfId="17" builtinId="25" customBuiltin="1"/>
    <cellStyle name="Warning Text" xfId="14" builtinId="11" customBuiltin="1"/>
  </cellStyles>
  <dxfs count="44">
    <dxf>
      <font>
        <b/>
        <strike val="0"/>
        <outline val="0"/>
        <shadow val="0"/>
        <u val="none"/>
        <vertAlign val="baseline"/>
        <sz val="11"/>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164" formatCode="0.0000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1" formatCode="0"/>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2" formatCode="0.0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30" formatCode="@"/>
      <fill>
        <patternFill patternType="solid">
          <fgColor indexed="64"/>
          <bgColor theme="0" tint="-0.1499984740745262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30" formatCode="@"/>
      <fill>
        <patternFill patternType="solid">
          <fgColor indexed="64"/>
          <bgColor theme="0" tint="-0.1499984740745262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30" formatCode="@"/>
      <fill>
        <patternFill patternType="solid">
          <fgColor indexed="64"/>
          <bgColor theme="0" tint="-0.14999847407452621"/>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b val="0"/>
        <i val="0"/>
        <strike val="0"/>
        <condense val="0"/>
        <extend val="0"/>
        <outline val="0"/>
        <shadow val="0"/>
        <u val="none"/>
        <vertAlign val="baseline"/>
        <sz val="11"/>
        <color auto="1"/>
        <name val="Arial"/>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medium">
          <color indexed="64"/>
        </left>
        <right style="medium">
          <color indexed="64"/>
        </right>
        <top style="thin">
          <color indexed="64"/>
        </top>
        <bottom style="thin">
          <color indexed="64"/>
        </bottom>
        <vertical style="medium">
          <color indexed="64"/>
        </vertical>
        <horizontal style="thin">
          <color indexed="64"/>
        </horizontal>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outline="0">
        <left style="medium">
          <color indexed="64"/>
        </left>
        <right style="medium">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outline="0">
        <left style="medium">
          <color indexed="64"/>
        </left>
        <right style="medium">
          <color indexed="64"/>
        </right>
        <top style="thin">
          <color indexed="64"/>
        </top>
        <bottom style="thin">
          <color indexed="64"/>
        </bottom>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outline="0">
        <left/>
        <right style="medium">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1"/>
        <color auto="1"/>
        <name val="Arial"/>
        <scheme val="none"/>
      </font>
      <numFmt numFmtId="30" formatCode="@"/>
      <fill>
        <patternFill patternType="none">
          <fgColor indexed="64"/>
          <bgColor auto="1"/>
        </patternFill>
      </fill>
      <alignment horizontal="center" vertical="center" textRotation="0" wrapText="0" indent="0" justifyLastLine="0" shrinkToFit="0" readingOrder="0"/>
    </dxf>
    <dxf>
      <border>
        <bottom style="thin">
          <color indexed="64"/>
        </bottom>
      </border>
    </dxf>
    <dxf>
      <font>
        <b/>
        <i val="0"/>
        <strike val="0"/>
        <condense val="0"/>
        <extend val="0"/>
        <outline val="0"/>
        <shadow val="0"/>
        <u val="none"/>
        <vertAlign val="baseline"/>
        <sz val="14"/>
        <color theme="1"/>
        <name val="Arial"/>
        <scheme val="none"/>
      </font>
      <numFmt numFmtId="30" formatCode="@"/>
      <fill>
        <patternFill patternType="none">
          <fgColor indexed="64"/>
          <bgColor auto="1"/>
        </patternFill>
      </fill>
      <alignment horizontal="center" vertical="center" textRotation="0" wrapText="0" indent="0" justifyLastLine="0" shrinkToFit="0" readingOrder="0"/>
      <border diagonalUp="0" diagonalDown="0">
        <left style="medium">
          <color indexed="64"/>
        </left>
        <right style="medium">
          <color indexed="64"/>
        </right>
        <top/>
        <bottom/>
        <vertical style="medium">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6" name="Table17" displayName="Table17" ref="A1:AM316" totalsRowShown="0" headerRowDxfId="43" dataDxfId="41" headerRowBorderDxfId="42" tableBorderDxfId="40" totalsRowBorderDxfId="39">
  <autoFilter ref="A1:AM316"/>
  <sortState ref="A2:AM316">
    <sortCondition ref="D1:D316"/>
  </sortState>
  <tableColumns count="39">
    <tableColumn id="1" name="DN" dataDxfId="38"/>
    <tableColumn id="30" name="M" dataDxfId="37"/>
    <tableColumn id="31" name="MM" dataDxfId="36" dataCellStyle="Normal 2"/>
    <tableColumn id="23" name="IN" dataDxfId="35" dataCellStyle="Normal 2"/>
    <tableColumn id="28" name="CA" dataDxfId="34"/>
    <tableColumn id="12" name="WH" dataDxfId="33"/>
    <tableColumn id="22" name="KO" dataDxfId="32"/>
    <tableColumn id="6" name="LA" dataDxfId="31"/>
    <tableColumn id="20" name="LO" dataDxfId="30"/>
    <tableColumn id="25" name="RC" dataDxfId="29"/>
    <tableColumn id="3" name="BP" dataDxfId="28"/>
    <tableColumn id="11" name="BPU" dataDxfId="27" dataCellStyle="Normal 2"/>
    <tableColumn id="2" name="CE" dataDxfId="26"/>
    <tableColumn id="4" name="CEU" dataDxfId="25"/>
    <tableColumn id="19" name="AU" dataDxfId="24"/>
    <tableColumn id="21" name="ThDA1" dataDxfId="23"/>
    <tableColumn id="36" name="ThDA2" dataDxfId="22">
      <calculatedColumnFormula>Table17[[#This Row],[ThDA1]]/1000000</calculatedColumnFormula>
    </tableColumn>
    <tableColumn id="24" name="ThDA3" dataDxfId="21">
      <calculatedColumnFormula>Table17[[#This Row],[ThDA1]]/100*5</calculatedColumnFormula>
    </tableColumn>
    <tableColumn id="35" name="TwDA1" dataDxfId="20">
      <calculatedColumnFormula>Table17[[#This Row],[ThDA1]]/1000000</calculatedColumnFormula>
    </tableColumn>
    <tableColumn id="29" name="TwDA2" dataDxfId="19">
      <calculatedColumnFormula>Table17[[#This Row],[TwDA1]]/100*5</calculatedColumnFormula>
    </tableColumn>
    <tableColumn id="27" name="LiA" dataDxfId="18"/>
    <tableColumn id="32" name="DA" dataDxfId="17"/>
    <tableColumn id="39" name="DA2" dataDxfId="16">
      <calculatedColumnFormula>Table17[[#This Row],[DA]]*1000000</calculatedColumnFormula>
    </tableColumn>
    <tableColumn id="33" name="MV" dataDxfId="15">
      <calculatedColumnFormula>12*(POWER(Table17[[#This Row],[ThDA1]],0.66))</calculatedColumnFormula>
    </tableColumn>
    <tableColumn id="38" name="LiV" dataDxfId="14">
      <calculatedColumnFormula>#REF!/1000000000</calculatedColumnFormula>
    </tableColumn>
    <tableColumn id="26" name="LiVU" dataDxfId="13"/>
    <tableColumn id="37" name="DV" dataDxfId="12">
      <calculatedColumnFormula>0.02*POWER(Table17[[#This Row],[ThDA2]],1.95)</calculatedColumnFormula>
    </tableColumn>
    <tableColumn id="7" name="GE" dataDxfId="11"/>
    <tableColumn id="5" name="SGE" dataDxfId="10"/>
    <tableColumn id="8" name="TR" dataDxfId="9" dataCellStyle="Neutral"/>
    <tableColumn id="9" name="EM" dataDxfId="8" dataCellStyle="Neutral"/>
    <tableColumn id="10" name="EMU" dataDxfId="7" dataCellStyle="Neutral"/>
    <tableColumn id="13" name="LDD" dataDxfId="6"/>
    <tableColumn id="14" name="LDF" dataDxfId="5"/>
    <tableColumn id="15" name="DST" dataDxfId="4"/>
    <tableColumn id="16" name="GF" dataDxfId="3"/>
    <tableColumn id="17" name="CO" dataDxfId="2"/>
    <tableColumn id="34" name="MRC" dataDxfId="1"/>
    <tableColumn id="18" name="RE" dataDxfId="0"/>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16"/>
  <sheetViews>
    <sheetView tabSelected="1" topLeftCell="N2" zoomScale="25" zoomScaleNormal="25" zoomScaleSheetLayoutView="10" zoomScalePageLayoutView="10" workbookViewId="0">
      <selection activeCell="V2" sqref="V2"/>
    </sheetView>
  </sheetViews>
  <sheetFormatPr defaultRowHeight="14.25" x14ac:dyDescent="0.2"/>
  <cols>
    <col min="1" max="1" width="50.140625" style="17" bestFit="1" customWidth="1"/>
    <col min="2" max="2" width="17" style="18" bestFit="1" customWidth="1"/>
    <col min="3" max="3" width="38.42578125" style="25" bestFit="1" customWidth="1"/>
    <col min="4" max="4" width="18.7109375" style="19" bestFit="1" customWidth="1"/>
    <col min="5" max="5" width="18.7109375" style="25" bestFit="1" customWidth="1"/>
    <col min="6" max="6" width="19.140625" style="25" bestFit="1" customWidth="1"/>
    <col min="7" max="7" width="18.7109375" style="25" bestFit="1" customWidth="1"/>
    <col min="8" max="8" width="14.42578125" style="19" bestFit="1" customWidth="1"/>
    <col min="9" max="9" width="18.42578125" style="19" bestFit="1" customWidth="1"/>
    <col min="10" max="10" width="34.7109375" style="25" bestFit="1" customWidth="1"/>
    <col min="11" max="11" width="18.7109375" style="27" bestFit="1" customWidth="1"/>
    <col min="12" max="12" width="20.85546875" style="19" bestFit="1" customWidth="1"/>
    <col min="13" max="13" width="18.42578125" style="27" bestFit="1" customWidth="1"/>
    <col min="14" max="14" width="20.5703125" style="19" bestFit="1" customWidth="1"/>
    <col min="15" max="15" width="18.7109375" style="19" bestFit="1" customWidth="1"/>
    <col min="16" max="16" width="26.5703125" style="19" bestFit="1" customWidth="1"/>
    <col min="17" max="17" width="29.140625" style="19" bestFit="1" customWidth="1"/>
    <col min="18" max="18" width="37.7109375" style="19" bestFit="1" customWidth="1"/>
    <col min="19" max="19" width="22.7109375" style="19" bestFit="1" customWidth="1"/>
    <col min="20" max="20" width="30.85546875" style="19" bestFit="1" customWidth="1"/>
    <col min="21" max="21" width="19.42578125" style="19" bestFit="1" customWidth="1"/>
    <col min="22" max="22" width="29.42578125" style="19" bestFit="1" customWidth="1"/>
    <col min="23" max="23" width="29.42578125" style="19" customWidth="1"/>
    <col min="24" max="24" width="18.7109375" style="19" bestFit="1" customWidth="1"/>
    <col min="25" max="25" width="19.140625" style="19" bestFit="1" customWidth="1"/>
    <col min="26" max="26" width="21.28515625" style="19" bestFit="1" customWidth="1"/>
    <col min="27" max="27" width="25.140625" style="19" bestFit="1" customWidth="1"/>
    <col min="28" max="28" width="60.140625" style="25" customWidth="1"/>
    <col min="29" max="29" width="20.5703125" style="18" bestFit="1" customWidth="1"/>
    <col min="30" max="30" width="24.42578125" style="3" bestFit="1" customWidth="1"/>
    <col min="31" max="31" width="38.28515625" style="23" bestFit="1" customWidth="1"/>
    <col min="32" max="32" width="20.85546875" style="23" bestFit="1" customWidth="1"/>
    <col min="33" max="33" width="20.5703125" style="23" bestFit="1" customWidth="1"/>
    <col min="34" max="34" width="20.140625" style="23" bestFit="1" customWidth="1"/>
    <col min="35" max="35" width="71.28515625" style="24" bestFit="1" customWidth="1"/>
    <col min="36" max="36" width="24.42578125" style="22" bestFit="1" customWidth="1"/>
    <col min="37" max="37" width="255.7109375" style="23" bestFit="1" customWidth="1"/>
    <col min="38" max="38" width="21.28515625" style="22" bestFit="1" customWidth="1"/>
    <col min="39" max="39" width="127.42578125" style="1" customWidth="1"/>
    <col min="40" max="40" width="9.140625" style="1"/>
    <col min="41" max="41" width="9.140625" style="1" customWidth="1"/>
    <col min="42" max="16384" width="9.140625" style="1"/>
  </cols>
  <sheetData>
    <row r="1" spans="1:39" s="26" customFormat="1" ht="99.95" customHeight="1" x14ac:dyDescent="0.25">
      <c r="A1" s="93" t="s">
        <v>447</v>
      </c>
      <c r="B1" s="93" t="s">
        <v>448</v>
      </c>
      <c r="C1" s="93" t="s">
        <v>449</v>
      </c>
      <c r="D1" s="93" t="s">
        <v>841</v>
      </c>
      <c r="E1" s="93" t="s">
        <v>450</v>
      </c>
      <c r="F1" s="93" t="s">
        <v>451</v>
      </c>
      <c r="G1" s="93" t="s">
        <v>452</v>
      </c>
      <c r="H1" s="93" t="s">
        <v>453</v>
      </c>
      <c r="I1" s="93" t="s">
        <v>454</v>
      </c>
      <c r="J1" s="93" t="s">
        <v>455</v>
      </c>
      <c r="K1" s="93" t="s">
        <v>456</v>
      </c>
      <c r="L1" s="93" t="s">
        <v>457</v>
      </c>
      <c r="M1" s="93" t="s">
        <v>458</v>
      </c>
      <c r="N1" s="93" t="s">
        <v>459</v>
      </c>
      <c r="O1" s="93" t="s">
        <v>460</v>
      </c>
      <c r="P1" s="93" t="s">
        <v>831</v>
      </c>
      <c r="Q1" s="93" t="s">
        <v>832</v>
      </c>
      <c r="R1" s="93" t="s">
        <v>833</v>
      </c>
      <c r="S1" s="93" t="s">
        <v>834</v>
      </c>
      <c r="T1" s="93" t="s">
        <v>835</v>
      </c>
      <c r="U1" s="93" t="s">
        <v>462</v>
      </c>
      <c r="V1" s="93" t="s">
        <v>836</v>
      </c>
      <c r="W1" s="93" t="s">
        <v>924</v>
      </c>
      <c r="X1" s="93" t="s">
        <v>461</v>
      </c>
      <c r="Y1" s="93" t="s">
        <v>463</v>
      </c>
      <c r="Z1" s="93" t="s">
        <v>464</v>
      </c>
      <c r="AA1" s="93" t="s">
        <v>837</v>
      </c>
      <c r="AB1" s="93" t="s">
        <v>465</v>
      </c>
      <c r="AC1" s="93" t="s">
        <v>466</v>
      </c>
      <c r="AD1" s="93" t="s">
        <v>467</v>
      </c>
      <c r="AE1" s="93" t="s">
        <v>468</v>
      </c>
      <c r="AF1" s="93" t="s">
        <v>476</v>
      </c>
      <c r="AG1" s="93" t="s">
        <v>469</v>
      </c>
      <c r="AH1" s="93" t="s">
        <v>470</v>
      </c>
      <c r="AI1" s="93" t="s">
        <v>471</v>
      </c>
      <c r="AJ1" s="93" t="s">
        <v>472</v>
      </c>
      <c r="AK1" s="93" t="s">
        <v>473</v>
      </c>
      <c r="AL1" s="93" t="s">
        <v>474</v>
      </c>
      <c r="AM1" s="93" t="s">
        <v>475</v>
      </c>
    </row>
    <row r="2" spans="1:39" s="2" customFormat="1" ht="99.95" customHeight="1" x14ac:dyDescent="0.25">
      <c r="A2" s="122" t="s">
        <v>301</v>
      </c>
      <c r="B2" s="125" t="s">
        <v>838</v>
      </c>
      <c r="C2" s="126" t="s">
        <v>347</v>
      </c>
      <c r="D2" s="128">
        <v>1</v>
      </c>
      <c r="E2" s="130"/>
      <c r="F2" s="130"/>
      <c r="G2" s="130"/>
      <c r="H2" s="131">
        <v>-40.949683999999998</v>
      </c>
      <c r="I2" s="131">
        <v>172.364216</v>
      </c>
      <c r="J2" s="125" t="s">
        <v>401</v>
      </c>
      <c r="K2" s="135">
        <v>21</v>
      </c>
      <c r="L2" s="128">
        <v>21</v>
      </c>
      <c r="M2" s="128">
        <v>1929</v>
      </c>
      <c r="N2" s="128">
        <v>1929</v>
      </c>
      <c r="O2" s="131"/>
      <c r="P2" s="131">
        <v>190676.24710800001</v>
      </c>
      <c r="Q2" s="131">
        <f>Table17[[#This Row],[ThDA1]]/1000000</f>
        <v>0.19067624710800002</v>
      </c>
      <c r="R2" s="131">
        <f>Table17[[#This Row],[ThDA2]]/100*5</f>
        <v>9.5338123554000002E-3</v>
      </c>
      <c r="S2" s="131">
        <v>185194.42292700001</v>
      </c>
      <c r="T2" s="131">
        <f>Table17[[#This Row],[TwDA1]]/100*5</f>
        <v>9259.7211463500007</v>
      </c>
      <c r="U2" s="131"/>
      <c r="V2" s="131">
        <v>0.19067624710800002</v>
      </c>
      <c r="W2" s="142">
        <f>Table17[[#This Row],[DA]]*1000000</f>
        <v>190676.24710800001</v>
      </c>
      <c r="X2" s="131">
        <f>0.02*POWER(Table17[[#This Row],[ThDA2]],1.95)</f>
        <v>7.8996592224627848E-4</v>
      </c>
      <c r="Y2" s="131">
        <v>3.0000000000000001E-3</v>
      </c>
      <c r="Z2" s="131"/>
      <c r="AA2" s="143">
        <v>7.8996592224627848E-4</v>
      </c>
      <c r="AB2" s="125" t="s">
        <v>70</v>
      </c>
      <c r="AC2" s="125" t="s">
        <v>70</v>
      </c>
      <c r="AD2" s="148" t="s">
        <v>1</v>
      </c>
      <c r="AE2" s="150">
        <v>7.8</v>
      </c>
      <c r="AF2" s="154">
        <v>7.8</v>
      </c>
      <c r="AG2" s="125"/>
      <c r="AH2" s="125"/>
      <c r="AI2" s="125"/>
      <c r="AJ2" s="125"/>
      <c r="AK2" s="125" t="s">
        <v>343</v>
      </c>
      <c r="AL2" s="135">
        <v>22</v>
      </c>
      <c r="AM2" s="156" t="s">
        <v>926</v>
      </c>
    </row>
    <row r="3" spans="1:39" s="2" customFormat="1" ht="99.95" customHeight="1" x14ac:dyDescent="0.25">
      <c r="A3" s="92" t="s">
        <v>43</v>
      </c>
      <c r="B3" s="94" t="s">
        <v>838</v>
      </c>
      <c r="C3" s="95" t="s">
        <v>729</v>
      </c>
      <c r="D3" s="96">
        <v>2</v>
      </c>
      <c r="E3" s="97"/>
      <c r="F3" s="97"/>
      <c r="G3" s="97"/>
      <c r="H3" s="99">
        <v>-41.004226000000003</v>
      </c>
      <c r="I3" s="99">
        <v>172.654528</v>
      </c>
      <c r="J3" s="94" t="s">
        <v>381</v>
      </c>
      <c r="K3" s="100">
        <v>21</v>
      </c>
      <c r="L3" s="96">
        <v>21</v>
      </c>
      <c r="M3" s="96">
        <v>1929</v>
      </c>
      <c r="N3" s="96">
        <v>1929</v>
      </c>
      <c r="O3" s="99"/>
      <c r="P3" s="99">
        <v>222547.78201900001</v>
      </c>
      <c r="Q3" s="99">
        <f>Table17[[#This Row],[ThDA1]]/1000000</f>
        <v>0.222547782019</v>
      </c>
      <c r="R3" s="99">
        <f>Table17[[#This Row],[ThDA2]]/100*5</f>
        <v>1.112738910095E-2</v>
      </c>
      <c r="S3" s="99">
        <v>194340.74027499999</v>
      </c>
      <c r="T3" s="99">
        <f>Table17[[#This Row],[TwDA1]]/100*5</f>
        <v>9717.0370137499995</v>
      </c>
      <c r="U3" s="99">
        <v>4.3999999999999997E-2</v>
      </c>
      <c r="V3" s="99">
        <v>0.222547782019</v>
      </c>
      <c r="W3" s="101">
        <f>Table17[[#This Row],[DA]]*1000000</f>
        <v>222547.78201900001</v>
      </c>
      <c r="X3" s="99">
        <f>0.02*POWER(Table17[[#This Row],[ThDA2]],1.95)</f>
        <v>1.0678380030276534E-3</v>
      </c>
      <c r="Y3" s="99">
        <v>2.5000000000000001E-3</v>
      </c>
      <c r="Z3" s="99"/>
      <c r="AA3" s="102">
        <v>1.0678380030276534E-3</v>
      </c>
      <c r="AB3" s="94" t="s">
        <v>252</v>
      </c>
      <c r="AC3" s="94" t="s">
        <v>83</v>
      </c>
      <c r="AD3" s="103" t="s">
        <v>1</v>
      </c>
      <c r="AE3" s="104">
        <v>7.8</v>
      </c>
      <c r="AF3" s="105">
        <v>7.8</v>
      </c>
      <c r="AG3" s="94" t="s">
        <v>6</v>
      </c>
      <c r="AH3" s="94" t="s">
        <v>9</v>
      </c>
      <c r="AI3" s="94" t="s">
        <v>7</v>
      </c>
      <c r="AJ3" s="94"/>
      <c r="AK3" s="94" t="s">
        <v>117</v>
      </c>
      <c r="AL3" s="100">
        <v>22</v>
      </c>
      <c r="AM3" s="106" t="s">
        <v>927</v>
      </c>
    </row>
    <row r="4" spans="1:39" s="2" customFormat="1" ht="99.95" customHeight="1" x14ac:dyDescent="0.25">
      <c r="A4" s="92" t="s">
        <v>643</v>
      </c>
      <c r="B4" s="94" t="s">
        <v>838</v>
      </c>
      <c r="C4" s="95" t="s">
        <v>711</v>
      </c>
      <c r="D4" s="96">
        <v>3</v>
      </c>
      <c r="E4" s="97"/>
      <c r="F4" s="97"/>
      <c r="G4" s="97"/>
      <c r="H4" s="99">
        <v>-41.013840000000002</v>
      </c>
      <c r="I4" s="99">
        <v>172.62527900000001</v>
      </c>
      <c r="J4" s="94" t="s">
        <v>381</v>
      </c>
      <c r="K4" s="100">
        <v>2</v>
      </c>
      <c r="L4" s="96">
        <v>2</v>
      </c>
      <c r="M4" s="96" t="s">
        <v>286</v>
      </c>
      <c r="N4" s="96">
        <v>1948</v>
      </c>
      <c r="O4" s="99"/>
      <c r="P4" s="99">
        <v>362396.66335599998</v>
      </c>
      <c r="Q4" s="99">
        <f>Table17[[#This Row],[ThDA1]]/1000000</f>
        <v>0.36239666335599996</v>
      </c>
      <c r="R4" s="99">
        <f>Table17[[#This Row],[ThDA2]]/100*5</f>
        <v>1.8119833167799998E-2</v>
      </c>
      <c r="S4" s="99">
        <v>331721.08775399998</v>
      </c>
      <c r="T4" s="99">
        <f>Table17[[#This Row],[TwDA1]]/100*5</f>
        <v>16586.054387699998</v>
      </c>
      <c r="U4" s="99"/>
      <c r="V4" s="99">
        <v>0.36239666335599996</v>
      </c>
      <c r="W4" s="101">
        <f>Table17[[#This Row],[DA]]*1000000</f>
        <v>362396.66335599998</v>
      </c>
      <c r="X4" s="99">
        <f>0.02*POWER(Table17[[#This Row],[ThDA2]],1.95)</f>
        <v>2.7633708176790011E-3</v>
      </c>
      <c r="Y4" s="99"/>
      <c r="Z4" s="99"/>
      <c r="AA4" s="102">
        <v>2.7633708176790011E-3</v>
      </c>
      <c r="AB4" s="94" t="s">
        <v>360</v>
      </c>
      <c r="AC4" s="94" t="s">
        <v>360</v>
      </c>
      <c r="AD4" s="103" t="s">
        <v>27</v>
      </c>
      <c r="AE4" s="104" t="s">
        <v>7</v>
      </c>
      <c r="AF4" s="105"/>
      <c r="AG4" s="94"/>
      <c r="AH4" s="94"/>
      <c r="AI4" s="94"/>
      <c r="AJ4" s="94"/>
      <c r="AK4" s="94"/>
      <c r="AL4" s="100">
        <v>46</v>
      </c>
      <c r="AM4" s="106" t="s">
        <v>287</v>
      </c>
    </row>
    <row r="5" spans="1:39" s="2" customFormat="1" ht="99.95" customHeight="1" x14ac:dyDescent="0.25">
      <c r="A5" s="92" t="s">
        <v>642</v>
      </c>
      <c r="B5" s="94" t="s">
        <v>838</v>
      </c>
      <c r="C5" s="95" t="s">
        <v>711</v>
      </c>
      <c r="D5" s="96">
        <v>4</v>
      </c>
      <c r="E5" s="97"/>
      <c r="F5" s="97"/>
      <c r="G5" s="97"/>
      <c r="H5" s="99">
        <v>-41.014066</v>
      </c>
      <c r="I5" s="99">
        <v>172.626048</v>
      </c>
      <c r="J5" s="94" t="s">
        <v>381</v>
      </c>
      <c r="K5" s="100">
        <v>21</v>
      </c>
      <c r="L5" s="96">
        <v>21</v>
      </c>
      <c r="M5" s="96">
        <v>1929</v>
      </c>
      <c r="N5" s="96">
        <v>1929</v>
      </c>
      <c r="O5" s="99"/>
      <c r="P5" s="99">
        <v>531816.52054299996</v>
      </c>
      <c r="Q5" s="99">
        <f>Table17[[#This Row],[ThDA1]]/1000000</f>
        <v>0.53181652054299999</v>
      </c>
      <c r="R5" s="99">
        <f>Table17[[#This Row],[ThDA2]]/100*5</f>
        <v>2.6590826027149999E-2</v>
      </c>
      <c r="S5" s="99">
        <v>486703.65728599997</v>
      </c>
      <c r="T5" s="99">
        <f>Table17[[#This Row],[TwDA1]]/100*5</f>
        <v>24335.182864300001</v>
      </c>
      <c r="U5" s="99"/>
      <c r="V5" s="99">
        <v>0.53181652054299999</v>
      </c>
      <c r="W5" s="101">
        <f>Table17[[#This Row],[DA]]*1000000</f>
        <v>531816.52054299996</v>
      </c>
      <c r="X5" s="99">
        <f>0.02*POWER(Table17[[#This Row],[ThDA2]],1.95)</f>
        <v>5.8380196579728609E-3</v>
      </c>
      <c r="Y5" s="99">
        <v>1.7999999999999999E-2</v>
      </c>
      <c r="Z5" s="99"/>
      <c r="AA5" s="102">
        <v>5.8380196579728609E-3</v>
      </c>
      <c r="AB5" s="94" t="s">
        <v>256</v>
      </c>
      <c r="AC5" s="94" t="s">
        <v>83</v>
      </c>
      <c r="AD5" s="103" t="s">
        <v>1</v>
      </c>
      <c r="AE5" s="104">
        <v>7.8</v>
      </c>
      <c r="AF5" s="105">
        <v>7.8</v>
      </c>
      <c r="AG5" s="94"/>
      <c r="AH5" s="94"/>
      <c r="AI5" s="94"/>
      <c r="AJ5" s="94"/>
      <c r="AK5" s="94" t="s">
        <v>407</v>
      </c>
      <c r="AL5" s="100">
        <v>46</v>
      </c>
      <c r="AM5" s="106" t="s">
        <v>928</v>
      </c>
    </row>
    <row r="6" spans="1:39" s="2" customFormat="1" ht="99.95" customHeight="1" x14ac:dyDescent="0.25">
      <c r="A6" s="92" t="s">
        <v>323</v>
      </c>
      <c r="B6" s="94" t="s">
        <v>840</v>
      </c>
      <c r="C6" s="95"/>
      <c r="D6" s="96">
        <v>5</v>
      </c>
      <c r="E6" s="97"/>
      <c r="F6" s="97"/>
      <c r="G6" s="97"/>
      <c r="H6" s="99">
        <v>-41.014930999999997</v>
      </c>
      <c r="I6" s="99">
        <v>172.54041699999999</v>
      </c>
      <c r="J6" s="94" t="s">
        <v>403</v>
      </c>
      <c r="K6" s="100">
        <v>21</v>
      </c>
      <c r="L6" s="96">
        <v>21</v>
      </c>
      <c r="M6" s="96">
        <v>1929</v>
      </c>
      <c r="N6" s="96">
        <v>1929</v>
      </c>
      <c r="O6" s="99"/>
      <c r="P6" s="99"/>
      <c r="Q6" s="99"/>
      <c r="R6" s="99"/>
      <c r="S6" s="99"/>
      <c r="T6" s="99"/>
      <c r="U6" s="99"/>
      <c r="V6" s="99"/>
      <c r="W6" s="99"/>
      <c r="X6" s="99"/>
      <c r="Y6" s="99">
        <v>5.9999999999999995E-4</v>
      </c>
      <c r="Z6" s="99"/>
      <c r="AA6" s="102">
        <v>5.9999999999999995E-4</v>
      </c>
      <c r="AB6" s="94" t="s">
        <v>185</v>
      </c>
      <c r="AC6" s="94" t="s">
        <v>185</v>
      </c>
      <c r="AD6" s="103" t="s">
        <v>1</v>
      </c>
      <c r="AE6" s="104">
        <v>7.8</v>
      </c>
      <c r="AF6" s="105">
        <v>7.8</v>
      </c>
      <c r="AG6" s="94"/>
      <c r="AH6" s="94"/>
      <c r="AI6" s="94"/>
      <c r="AJ6" s="94"/>
      <c r="AK6" s="94" t="s">
        <v>344</v>
      </c>
      <c r="AL6" s="100">
        <v>22</v>
      </c>
      <c r="AM6" s="106" t="s">
        <v>926</v>
      </c>
    </row>
    <row r="7" spans="1:39" s="2" customFormat="1" ht="99.95" customHeight="1" x14ac:dyDescent="0.25">
      <c r="A7" s="92" t="s">
        <v>644</v>
      </c>
      <c r="B7" s="94" t="s">
        <v>838</v>
      </c>
      <c r="C7" s="95" t="s">
        <v>711</v>
      </c>
      <c r="D7" s="96">
        <v>6</v>
      </c>
      <c r="E7" s="97"/>
      <c r="F7" s="97"/>
      <c r="G7" s="97"/>
      <c r="H7" s="99">
        <v>-41.015374000000001</v>
      </c>
      <c r="I7" s="99">
        <v>172.62530699999999</v>
      </c>
      <c r="J7" s="94" t="s">
        <v>381</v>
      </c>
      <c r="K7" s="100">
        <v>-44</v>
      </c>
      <c r="L7" s="96">
        <v>-44</v>
      </c>
      <c r="M7" s="96">
        <v>1994</v>
      </c>
      <c r="N7" s="96">
        <v>1994</v>
      </c>
      <c r="O7" s="99"/>
      <c r="P7" s="99">
        <v>78246.470256999994</v>
      </c>
      <c r="Q7" s="99">
        <f>Table17[[#This Row],[ThDA1]]/1000000</f>
        <v>7.8246470256999989E-2</v>
      </c>
      <c r="R7" s="99">
        <f>Table17[[#This Row],[ThDA2]]/100*5</f>
        <v>3.9123235128499991E-3</v>
      </c>
      <c r="S7" s="99">
        <v>71609.238142999995</v>
      </c>
      <c r="T7" s="99">
        <f>Table17[[#This Row],[TwDA1]]/100*5</f>
        <v>3580.4619071499997</v>
      </c>
      <c r="U7" s="99"/>
      <c r="V7" s="99">
        <v>7.8246470256999989E-2</v>
      </c>
      <c r="W7" s="101">
        <f>Table17[[#This Row],[DA]]*1000000</f>
        <v>78246.470256999994</v>
      </c>
      <c r="X7" s="99">
        <f>0.02*POWER(Table17[[#This Row],[ThDA2]],1.95)</f>
        <v>1.3908691315992524E-4</v>
      </c>
      <c r="Y7" s="99">
        <v>2.5000000000000001E-4</v>
      </c>
      <c r="Z7" s="99"/>
      <c r="AA7" s="102">
        <v>1.3908691315992524E-4</v>
      </c>
      <c r="AB7" s="94" t="s">
        <v>360</v>
      </c>
      <c r="AC7" s="94" t="s">
        <v>360</v>
      </c>
      <c r="AD7" s="103" t="s">
        <v>922</v>
      </c>
      <c r="AE7" s="104" t="s">
        <v>7</v>
      </c>
      <c r="AF7" s="105"/>
      <c r="AG7" s="94"/>
      <c r="AH7" s="94"/>
      <c r="AI7" s="94"/>
      <c r="AJ7" s="94"/>
      <c r="AK7" s="94"/>
      <c r="AL7" s="100">
        <v>46</v>
      </c>
      <c r="AM7" s="106" t="s">
        <v>287</v>
      </c>
    </row>
    <row r="8" spans="1:39" s="3" customFormat="1" ht="99.95" customHeight="1" x14ac:dyDescent="0.25">
      <c r="A8" s="92" t="s">
        <v>641</v>
      </c>
      <c r="B8" s="94" t="s">
        <v>838</v>
      </c>
      <c r="C8" s="95" t="s">
        <v>526</v>
      </c>
      <c r="D8" s="96">
        <v>7</v>
      </c>
      <c r="E8" s="97"/>
      <c r="F8" s="97"/>
      <c r="G8" s="97"/>
      <c r="H8" s="99">
        <v>-41.029985000000003</v>
      </c>
      <c r="I8" s="99">
        <v>172.64424</v>
      </c>
      <c r="J8" s="94" t="s">
        <v>381</v>
      </c>
      <c r="K8" s="100">
        <v>21</v>
      </c>
      <c r="L8" s="96">
        <v>21</v>
      </c>
      <c r="M8" s="96">
        <v>1929</v>
      </c>
      <c r="N8" s="96">
        <v>1929</v>
      </c>
      <c r="O8" s="99"/>
      <c r="P8" s="99">
        <v>382453.34951500001</v>
      </c>
      <c r="Q8" s="99">
        <f>Table17[[#This Row],[ThDA1]]/1000000</f>
        <v>0.38245334951499999</v>
      </c>
      <c r="R8" s="99">
        <f>Table17[[#This Row],[ThDA2]]/100*5</f>
        <v>1.9122667475749998E-2</v>
      </c>
      <c r="S8" s="99">
        <v>327786.88890600001</v>
      </c>
      <c r="T8" s="99">
        <f>Table17[[#This Row],[TwDA1]]/100*5</f>
        <v>16389.344445300001</v>
      </c>
      <c r="U8" s="99"/>
      <c r="V8" s="99">
        <v>0.38245334951499999</v>
      </c>
      <c r="W8" s="101">
        <f>Table17[[#This Row],[DA]]*1000000</f>
        <v>382453.34951500001</v>
      </c>
      <c r="X8" s="99">
        <f>0.02*POWER(Table17[[#This Row],[ThDA2]],1.95)</f>
        <v>3.0694319530617099E-3</v>
      </c>
      <c r="Y8" s="99">
        <v>4.4999999999999997E-3</v>
      </c>
      <c r="Z8" s="99"/>
      <c r="AA8" s="102">
        <v>3.0694319530617099E-3</v>
      </c>
      <c r="AB8" s="94" t="s">
        <v>256</v>
      </c>
      <c r="AC8" s="94" t="s">
        <v>83</v>
      </c>
      <c r="AD8" s="103" t="s">
        <v>1</v>
      </c>
      <c r="AE8" s="104">
        <v>7.8</v>
      </c>
      <c r="AF8" s="105">
        <v>7.8</v>
      </c>
      <c r="AG8" s="94"/>
      <c r="AH8" s="94"/>
      <c r="AI8" s="94"/>
      <c r="AJ8" s="94"/>
      <c r="AK8" s="94" t="s">
        <v>58</v>
      </c>
      <c r="AL8" s="100">
        <v>22</v>
      </c>
      <c r="AM8" s="106" t="s">
        <v>929</v>
      </c>
    </row>
    <row r="9" spans="1:39" s="2" customFormat="1" ht="99.95" customHeight="1" x14ac:dyDescent="0.25">
      <c r="A9" s="92" t="s">
        <v>306</v>
      </c>
      <c r="B9" s="94" t="s">
        <v>838</v>
      </c>
      <c r="C9" s="95" t="s">
        <v>347</v>
      </c>
      <c r="D9" s="96">
        <v>8</v>
      </c>
      <c r="E9" s="97"/>
      <c r="F9" s="97"/>
      <c r="G9" s="97"/>
      <c r="H9" s="99">
        <v>-41.049827000000001</v>
      </c>
      <c r="I9" s="99">
        <v>172.30302499999999</v>
      </c>
      <c r="J9" s="94" t="s">
        <v>370</v>
      </c>
      <c r="K9" s="100">
        <v>21</v>
      </c>
      <c r="L9" s="96">
        <v>21</v>
      </c>
      <c r="M9" s="96">
        <v>1929</v>
      </c>
      <c r="N9" s="96">
        <v>1929</v>
      </c>
      <c r="O9" s="99"/>
      <c r="P9" s="99">
        <v>295309.59492100001</v>
      </c>
      <c r="Q9" s="99">
        <f>Table17[[#This Row],[ThDA1]]/1000000</f>
        <v>0.29530959492100001</v>
      </c>
      <c r="R9" s="99">
        <f>Table17[[#This Row],[ThDA2]]/100*5</f>
        <v>1.4765479746049999E-2</v>
      </c>
      <c r="S9" s="99">
        <v>264228.60914900003</v>
      </c>
      <c r="T9" s="99">
        <f>Table17[[#This Row],[TwDA1]]/100*5</f>
        <v>13211.430457450002</v>
      </c>
      <c r="U9" s="99"/>
      <c r="V9" s="99">
        <v>0.29530959492100001</v>
      </c>
      <c r="W9" s="101">
        <f>Table17[[#This Row],[DA]]*1000000</f>
        <v>295309.59492100001</v>
      </c>
      <c r="X9" s="99">
        <f>0.02*POWER(Table17[[#This Row],[ThDA2]],1.95)</f>
        <v>1.853835666959631E-3</v>
      </c>
      <c r="Y9" s="99">
        <v>2E-3</v>
      </c>
      <c r="Z9" s="99"/>
      <c r="AA9" s="102">
        <v>1.853835666959631E-3</v>
      </c>
      <c r="AB9" s="94" t="s">
        <v>70</v>
      </c>
      <c r="AC9" s="94" t="s">
        <v>70</v>
      </c>
      <c r="AD9" s="103" t="s">
        <v>1</v>
      </c>
      <c r="AE9" s="104">
        <v>7.8</v>
      </c>
      <c r="AF9" s="105">
        <v>7.8</v>
      </c>
      <c r="AG9" s="94"/>
      <c r="AH9" s="94"/>
      <c r="AI9" s="94"/>
      <c r="AJ9" s="94"/>
      <c r="AK9" s="94" t="s">
        <v>295</v>
      </c>
      <c r="AL9" s="100">
        <v>22</v>
      </c>
      <c r="AM9" s="106" t="s">
        <v>926</v>
      </c>
    </row>
    <row r="10" spans="1:39" s="2" customFormat="1" ht="99.95" customHeight="1" x14ac:dyDescent="0.25">
      <c r="A10" s="92" t="s">
        <v>322</v>
      </c>
      <c r="B10" s="94" t="s">
        <v>838</v>
      </c>
      <c r="C10" s="95" t="s">
        <v>709</v>
      </c>
      <c r="D10" s="96">
        <v>9</v>
      </c>
      <c r="E10" s="97"/>
      <c r="F10" s="97"/>
      <c r="G10" s="97"/>
      <c r="H10" s="99">
        <v>-41.051847000000002</v>
      </c>
      <c r="I10" s="99">
        <v>172.34129100000001</v>
      </c>
      <c r="J10" s="94" t="s">
        <v>403</v>
      </c>
      <c r="K10" s="100">
        <v>21</v>
      </c>
      <c r="L10" s="96">
        <v>21</v>
      </c>
      <c r="M10" s="96">
        <v>1929</v>
      </c>
      <c r="N10" s="96">
        <v>1929</v>
      </c>
      <c r="O10" s="99"/>
      <c r="P10" s="99">
        <v>191152.396091</v>
      </c>
      <c r="Q10" s="99">
        <f>Table17[[#This Row],[ThDA1]]/1000000</f>
        <v>0.19115239609100002</v>
      </c>
      <c r="R10" s="99">
        <f>Table17[[#This Row],[ThDA2]]/100*5</f>
        <v>9.5576198045499994E-3</v>
      </c>
      <c r="S10" s="99">
        <v>168013.13244399999</v>
      </c>
      <c r="T10" s="99">
        <f>Table17[[#This Row],[TwDA1]]/100*5</f>
        <v>8400.6566222000001</v>
      </c>
      <c r="U10" s="99"/>
      <c r="V10" s="99">
        <v>0.19115239609100002</v>
      </c>
      <c r="W10" s="101">
        <f>Table17[[#This Row],[DA]]*1000000</f>
        <v>191152.396091</v>
      </c>
      <c r="X10" s="99">
        <f>0.02*POWER(Table17[[#This Row],[ThDA2]],1.95)</f>
        <v>7.9381719294893563E-4</v>
      </c>
      <c r="Y10" s="99">
        <v>8.0000000000000004E-4</v>
      </c>
      <c r="Z10" s="99"/>
      <c r="AA10" s="102">
        <v>7.9381719294893563E-4</v>
      </c>
      <c r="AB10" s="94" t="s">
        <v>70</v>
      </c>
      <c r="AC10" s="94" t="s">
        <v>70</v>
      </c>
      <c r="AD10" s="103" t="s">
        <v>1</v>
      </c>
      <c r="AE10" s="104">
        <v>7.8</v>
      </c>
      <c r="AF10" s="105">
        <v>7.8</v>
      </c>
      <c r="AG10" s="94"/>
      <c r="AH10" s="94"/>
      <c r="AI10" s="94"/>
      <c r="AJ10" s="94"/>
      <c r="AK10" s="94" t="s">
        <v>925</v>
      </c>
      <c r="AL10" s="100">
        <v>22</v>
      </c>
      <c r="AM10" s="106" t="s">
        <v>926</v>
      </c>
    </row>
    <row r="11" spans="1:39" s="2" customFormat="1" ht="99.95" customHeight="1" x14ac:dyDescent="0.25">
      <c r="A11" s="92" t="s">
        <v>76</v>
      </c>
      <c r="B11" s="94" t="s">
        <v>838</v>
      </c>
      <c r="C11" s="95" t="s">
        <v>711</v>
      </c>
      <c r="D11" s="96">
        <v>10</v>
      </c>
      <c r="E11" s="97"/>
      <c r="F11" s="97"/>
      <c r="G11" s="97"/>
      <c r="H11" s="99">
        <v>-41.070090999999998</v>
      </c>
      <c r="I11" s="99">
        <v>172.285279</v>
      </c>
      <c r="J11" s="94" t="s">
        <v>370</v>
      </c>
      <c r="K11" s="100">
        <v>21</v>
      </c>
      <c r="L11" s="96">
        <v>21</v>
      </c>
      <c r="M11" s="96">
        <v>1929</v>
      </c>
      <c r="N11" s="96">
        <v>1929</v>
      </c>
      <c r="O11" s="99"/>
      <c r="P11" s="99">
        <v>900247.33441899996</v>
      </c>
      <c r="Q11" s="99">
        <f>Table17[[#This Row],[ThDA1]]/1000000</f>
        <v>0.90024733441899996</v>
      </c>
      <c r="R11" s="99">
        <f>Table17[[#This Row],[ThDA2]]/100*5</f>
        <v>4.5012366720949999E-2</v>
      </c>
      <c r="S11" s="99">
        <v>845101.36566799995</v>
      </c>
      <c r="T11" s="99">
        <f>Table17[[#This Row],[TwDA1]]/100*5</f>
        <v>42255.068283399996</v>
      </c>
      <c r="U11" s="99">
        <v>0.16</v>
      </c>
      <c r="V11" s="99">
        <v>0.90024733441899996</v>
      </c>
      <c r="W11" s="101">
        <f>Table17[[#This Row],[DA]]*1000000</f>
        <v>900247.33441899996</v>
      </c>
      <c r="X11" s="99">
        <f>0.02*POWER(Table17[[#This Row],[ThDA2]],1.95)</f>
        <v>1.629429563697193E-2</v>
      </c>
      <c r="Y11" s="99">
        <v>4.0999999999999995E-3</v>
      </c>
      <c r="Z11" s="99"/>
      <c r="AA11" s="102">
        <v>1.629429563697193E-2</v>
      </c>
      <c r="AB11" s="94" t="s">
        <v>70</v>
      </c>
      <c r="AC11" s="94" t="s">
        <v>70</v>
      </c>
      <c r="AD11" s="103" t="s">
        <v>1</v>
      </c>
      <c r="AE11" s="104">
        <v>7.8</v>
      </c>
      <c r="AF11" s="105">
        <v>7.8</v>
      </c>
      <c r="AG11" s="94" t="s">
        <v>6</v>
      </c>
      <c r="AH11" s="94" t="s">
        <v>9</v>
      </c>
      <c r="AI11" s="94" t="s">
        <v>7</v>
      </c>
      <c r="AJ11" s="94"/>
      <c r="AK11" s="94" t="s">
        <v>77</v>
      </c>
      <c r="AL11" s="100">
        <v>46</v>
      </c>
      <c r="AM11" s="106" t="s">
        <v>564</v>
      </c>
    </row>
    <row r="12" spans="1:39" s="2" customFormat="1" ht="99.95" customHeight="1" x14ac:dyDescent="0.25">
      <c r="A12" s="92" t="s">
        <v>313</v>
      </c>
      <c r="B12" s="94" t="s">
        <v>838</v>
      </c>
      <c r="C12" s="95" t="s">
        <v>709</v>
      </c>
      <c r="D12" s="96">
        <v>11</v>
      </c>
      <c r="E12" s="97"/>
      <c r="F12" s="97"/>
      <c r="G12" s="97"/>
      <c r="H12" s="99">
        <v>-41.081774000000003</v>
      </c>
      <c r="I12" s="99">
        <v>172.433111</v>
      </c>
      <c r="J12" s="94" t="s">
        <v>370</v>
      </c>
      <c r="K12" s="100">
        <v>21</v>
      </c>
      <c r="L12" s="96">
        <v>21</v>
      </c>
      <c r="M12" s="96">
        <v>1929</v>
      </c>
      <c r="N12" s="96">
        <v>1929</v>
      </c>
      <c r="O12" s="99"/>
      <c r="P12" s="99">
        <v>51224.271754000001</v>
      </c>
      <c r="Q12" s="99">
        <f>Table17[[#This Row],[ThDA1]]/1000000</f>
        <v>5.1224271754000003E-2</v>
      </c>
      <c r="R12" s="99">
        <f>Table17[[#This Row],[ThDA2]]/100*5</f>
        <v>2.5612135877000003E-3</v>
      </c>
      <c r="S12" s="99">
        <v>42366.786181000003</v>
      </c>
      <c r="T12" s="99">
        <f>Table17[[#This Row],[TwDA1]]/100*5</f>
        <v>2118.3393090500003</v>
      </c>
      <c r="U12" s="99"/>
      <c r="V12" s="99">
        <v>5.1224271754000003E-2</v>
      </c>
      <c r="W12" s="101">
        <f>Table17[[#This Row],[DA]]*1000000</f>
        <v>51224.271754000001</v>
      </c>
      <c r="X12" s="99">
        <f>0.02*POWER(Table17[[#This Row],[ThDA2]],1.95)</f>
        <v>6.0884646899275794E-5</v>
      </c>
      <c r="Y12" s="99">
        <v>1.6000000000000001E-3</v>
      </c>
      <c r="Z12" s="99"/>
      <c r="AA12" s="102">
        <v>6.0884646899275794E-5</v>
      </c>
      <c r="AB12" s="94" t="s">
        <v>185</v>
      </c>
      <c r="AC12" s="94" t="s">
        <v>185</v>
      </c>
      <c r="AD12" s="103" t="s">
        <v>1</v>
      </c>
      <c r="AE12" s="104">
        <v>7.8</v>
      </c>
      <c r="AF12" s="105">
        <v>7.8</v>
      </c>
      <c r="AG12" s="94"/>
      <c r="AH12" s="94"/>
      <c r="AI12" s="94"/>
      <c r="AJ12" s="94"/>
      <c r="AK12" s="94" t="s">
        <v>295</v>
      </c>
      <c r="AL12" s="100">
        <v>22</v>
      </c>
      <c r="AM12" s="106" t="s">
        <v>926</v>
      </c>
    </row>
    <row r="13" spans="1:39" s="5" customFormat="1" ht="99.95" customHeight="1" x14ac:dyDescent="0.25">
      <c r="A13" s="92" t="s">
        <v>312</v>
      </c>
      <c r="B13" s="94" t="s">
        <v>838</v>
      </c>
      <c r="C13" s="95" t="s">
        <v>709</v>
      </c>
      <c r="D13" s="96">
        <v>12</v>
      </c>
      <c r="E13" s="97"/>
      <c r="F13" s="97"/>
      <c r="G13" s="97"/>
      <c r="H13" s="99">
        <v>-41.084743000000003</v>
      </c>
      <c r="I13" s="99">
        <v>172.29161999999999</v>
      </c>
      <c r="J13" s="94" t="s">
        <v>370</v>
      </c>
      <c r="K13" s="100">
        <v>21</v>
      </c>
      <c r="L13" s="96">
        <v>21</v>
      </c>
      <c r="M13" s="96">
        <v>1929</v>
      </c>
      <c r="N13" s="96">
        <v>1929</v>
      </c>
      <c r="O13" s="99"/>
      <c r="P13" s="99">
        <v>171727.24812599999</v>
      </c>
      <c r="Q13" s="99">
        <f>Table17[[#This Row],[ThDA1]]/1000000</f>
        <v>0.17172724812599999</v>
      </c>
      <c r="R13" s="99">
        <f>Table17[[#This Row],[ThDA2]]/100*5</f>
        <v>8.586362406299999E-3</v>
      </c>
      <c r="S13" s="99">
        <v>165808.68556499999</v>
      </c>
      <c r="T13" s="99">
        <f>Table17[[#This Row],[TwDA1]]/100*5</f>
        <v>8290.4342782499989</v>
      </c>
      <c r="U13" s="99"/>
      <c r="V13" s="99">
        <v>0.17172724812599999</v>
      </c>
      <c r="W13" s="101">
        <f>Table17[[#This Row],[DA]]*1000000</f>
        <v>171727.24812599999</v>
      </c>
      <c r="X13" s="99">
        <f>0.02*POWER(Table17[[#This Row],[ThDA2]],1.95)</f>
        <v>6.4411951348961028E-4</v>
      </c>
      <c r="Y13" s="99">
        <v>1.6000000000000001E-3</v>
      </c>
      <c r="Z13" s="99"/>
      <c r="AA13" s="102">
        <v>6.4411951348961028E-4</v>
      </c>
      <c r="AB13" s="94" t="s">
        <v>70</v>
      </c>
      <c r="AC13" s="94" t="s">
        <v>70</v>
      </c>
      <c r="AD13" s="103" t="s">
        <v>1</v>
      </c>
      <c r="AE13" s="104">
        <v>7.8</v>
      </c>
      <c r="AF13" s="105">
        <v>7.8</v>
      </c>
      <c r="AG13" s="94"/>
      <c r="AH13" s="94"/>
      <c r="AI13" s="94"/>
      <c r="AJ13" s="94"/>
      <c r="AK13" s="94" t="s">
        <v>295</v>
      </c>
      <c r="AL13" s="100">
        <v>22</v>
      </c>
      <c r="AM13" s="106" t="s">
        <v>926</v>
      </c>
    </row>
    <row r="14" spans="1:39" s="34" customFormat="1" ht="99.95" customHeight="1" x14ac:dyDescent="0.25">
      <c r="A14" s="92" t="s">
        <v>341</v>
      </c>
      <c r="B14" s="94" t="s">
        <v>838</v>
      </c>
      <c r="C14" s="95" t="s">
        <v>708</v>
      </c>
      <c r="D14" s="96">
        <v>13</v>
      </c>
      <c r="E14" s="97"/>
      <c r="F14" s="97"/>
      <c r="G14" s="97"/>
      <c r="H14" s="99">
        <v>-41.086638000000001</v>
      </c>
      <c r="I14" s="99">
        <v>172.36754999999999</v>
      </c>
      <c r="J14" s="94" t="s">
        <v>370</v>
      </c>
      <c r="K14" s="100">
        <v>21</v>
      </c>
      <c r="L14" s="96">
        <v>21</v>
      </c>
      <c r="M14" s="96">
        <v>1929</v>
      </c>
      <c r="N14" s="96">
        <v>1929</v>
      </c>
      <c r="O14" s="99"/>
      <c r="P14" s="99">
        <v>94580.026245999994</v>
      </c>
      <c r="Q14" s="99">
        <f>Table17[[#This Row],[ThDA1]]/1000000</f>
        <v>9.4580026245999996E-2</v>
      </c>
      <c r="R14" s="99">
        <f>Table17[[#This Row],[ThDA2]]/100*5</f>
        <v>4.7290013122999993E-3</v>
      </c>
      <c r="S14" s="99">
        <v>80232.762197999997</v>
      </c>
      <c r="T14" s="99">
        <f>Table17[[#This Row],[TwDA1]]/100*5</f>
        <v>4011.6381099</v>
      </c>
      <c r="U14" s="99"/>
      <c r="V14" s="99">
        <v>9.4580026245999996E-2</v>
      </c>
      <c r="W14" s="101">
        <f>Table17[[#This Row],[DA]]*1000000</f>
        <v>94580.026245999994</v>
      </c>
      <c r="X14" s="99">
        <f>0.02*POWER(Table17[[#This Row],[ThDA2]],1.95)</f>
        <v>2.0129773328857414E-4</v>
      </c>
      <c r="Y14" s="99"/>
      <c r="Z14" s="99"/>
      <c r="AA14" s="102">
        <v>2.0129773328857414E-4</v>
      </c>
      <c r="AB14" s="94" t="s">
        <v>70</v>
      </c>
      <c r="AC14" s="94" t="s">
        <v>70</v>
      </c>
      <c r="AD14" s="103" t="s">
        <v>1</v>
      </c>
      <c r="AE14" s="104">
        <v>7.8</v>
      </c>
      <c r="AF14" s="105">
        <v>7.8</v>
      </c>
      <c r="AG14" s="94"/>
      <c r="AH14" s="94"/>
      <c r="AI14" s="94"/>
      <c r="AJ14" s="94"/>
      <c r="AK14" s="94"/>
      <c r="AL14" s="100">
        <v>22</v>
      </c>
      <c r="AM14" s="106" t="s">
        <v>930</v>
      </c>
    </row>
    <row r="15" spans="1:39" s="5" customFormat="1" ht="99.95" customHeight="1" x14ac:dyDescent="0.25">
      <c r="A15" s="92" t="s">
        <v>300</v>
      </c>
      <c r="B15" s="94" t="s">
        <v>838</v>
      </c>
      <c r="C15" s="95" t="s">
        <v>347</v>
      </c>
      <c r="D15" s="96">
        <v>14</v>
      </c>
      <c r="E15" s="97"/>
      <c r="F15" s="97"/>
      <c r="G15" s="97"/>
      <c r="H15" s="99">
        <v>-41.087043999999999</v>
      </c>
      <c r="I15" s="99">
        <v>172.26751200000001</v>
      </c>
      <c r="J15" s="94" t="s">
        <v>370</v>
      </c>
      <c r="K15" s="100">
        <v>21</v>
      </c>
      <c r="L15" s="96">
        <v>21</v>
      </c>
      <c r="M15" s="96">
        <v>1929</v>
      </c>
      <c r="N15" s="96">
        <v>1929</v>
      </c>
      <c r="O15" s="99"/>
      <c r="P15" s="99">
        <v>392127.29297399998</v>
      </c>
      <c r="Q15" s="99">
        <f>Table17[[#This Row],[ThDA1]]/1000000</f>
        <v>0.39212729297400001</v>
      </c>
      <c r="R15" s="99">
        <f>Table17[[#This Row],[ThDA2]]/100*5</f>
        <v>1.9606364648700001E-2</v>
      </c>
      <c r="S15" s="99">
        <v>386722.14979599998</v>
      </c>
      <c r="T15" s="99">
        <f>Table17[[#This Row],[TwDA1]]/100*5</f>
        <v>19336.107489800001</v>
      </c>
      <c r="U15" s="99"/>
      <c r="V15" s="99">
        <v>0.39212729297400001</v>
      </c>
      <c r="W15" s="101">
        <f>Table17[[#This Row],[DA]]*1000000</f>
        <v>392127.29297399998</v>
      </c>
      <c r="X15" s="99">
        <f>0.02*POWER(Table17[[#This Row],[ThDA2]],1.95)</f>
        <v>3.2226473557588043E-3</v>
      </c>
      <c r="Y15" s="99">
        <v>3.0000000000000001E-3</v>
      </c>
      <c r="Z15" s="99"/>
      <c r="AA15" s="102">
        <v>3.2226473557588043E-3</v>
      </c>
      <c r="AB15" s="94" t="s">
        <v>70</v>
      </c>
      <c r="AC15" s="94" t="s">
        <v>70</v>
      </c>
      <c r="AD15" s="103" t="s">
        <v>1</v>
      </c>
      <c r="AE15" s="104">
        <v>7.8</v>
      </c>
      <c r="AF15" s="105">
        <v>7.8</v>
      </c>
      <c r="AG15" s="94"/>
      <c r="AH15" s="94"/>
      <c r="AI15" s="94"/>
      <c r="AJ15" s="94"/>
      <c r="AK15" s="94" t="s">
        <v>295</v>
      </c>
      <c r="AL15" s="100">
        <v>22</v>
      </c>
      <c r="AM15" s="106" t="s">
        <v>926</v>
      </c>
    </row>
    <row r="16" spans="1:39" s="3" customFormat="1" ht="99.95" customHeight="1" x14ac:dyDescent="0.25">
      <c r="A16" s="92" t="s">
        <v>318</v>
      </c>
      <c r="B16" s="94" t="s">
        <v>838</v>
      </c>
      <c r="C16" s="95" t="s">
        <v>347</v>
      </c>
      <c r="D16" s="96">
        <v>15</v>
      </c>
      <c r="E16" s="97"/>
      <c r="F16" s="97"/>
      <c r="G16" s="97"/>
      <c r="H16" s="99">
        <v>-41.092627999999998</v>
      </c>
      <c r="I16" s="99">
        <v>172.27117200000001</v>
      </c>
      <c r="J16" s="94" t="s">
        <v>370</v>
      </c>
      <c r="K16" s="100">
        <v>21</v>
      </c>
      <c r="L16" s="96">
        <v>21</v>
      </c>
      <c r="M16" s="96">
        <v>1929</v>
      </c>
      <c r="N16" s="96">
        <v>1929</v>
      </c>
      <c r="O16" s="99"/>
      <c r="P16" s="99">
        <v>353118.07516000001</v>
      </c>
      <c r="Q16" s="99">
        <f>Table17[[#This Row],[ThDA1]]/1000000</f>
        <v>0.35311807515999999</v>
      </c>
      <c r="R16" s="99">
        <f>Table17[[#This Row],[ThDA2]]/100*5</f>
        <v>1.7655903758E-2</v>
      </c>
      <c r="S16" s="99">
        <v>330114.88033800002</v>
      </c>
      <c r="T16" s="99">
        <f>Table17[[#This Row],[TwDA1]]/100*5</f>
        <v>16505.7440169</v>
      </c>
      <c r="U16" s="99"/>
      <c r="V16" s="99">
        <v>0.35311807515999999</v>
      </c>
      <c r="W16" s="101">
        <f>Table17[[#This Row],[DA]]*1000000</f>
        <v>353118.07516000001</v>
      </c>
      <c r="X16" s="99">
        <f>0.02*POWER(Table17[[#This Row],[ThDA2]],1.95)</f>
        <v>2.6270836117591053E-3</v>
      </c>
      <c r="Y16" s="99">
        <v>1E-3</v>
      </c>
      <c r="Z16" s="99"/>
      <c r="AA16" s="102">
        <v>2.6270836117591053E-3</v>
      </c>
      <c r="AB16" s="94" t="s">
        <v>70</v>
      </c>
      <c r="AC16" s="94" t="s">
        <v>70</v>
      </c>
      <c r="AD16" s="103" t="s">
        <v>1</v>
      </c>
      <c r="AE16" s="104">
        <v>7.8</v>
      </c>
      <c r="AF16" s="105">
        <v>7.8</v>
      </c>
      <c r="AG16" s="94"/>
      <c r="AH16" s="94"/>
      <c r="AI16" s="94"/>
      <c r="AJ16" s="94"/>
      <c r="AK16" s="94" t="s">
        <v>295</v>
      </c>
      <c r="AL16" s="100">
        <v>22</v>
      </c>
      <c r="AM16" s="106" t="s">
        <v>926</v>
      </c>
    </row>
    <row r="17" spans="1:39" s="2" customFormat="1" ht="99.95" customHeight="1" x14ac:dyDescent="0.25">
      <c r="A17" s="92" t="s">
        <v>316</v>
      </c>
      <c r="B17" s="94" t="s">
        <v>838</v>
      </c>
      <c r="C17" s="95" t="s">
        <v>709</v>
      </c>
      <c r="D17" s="96">
        <v>16</v>
      </c>
      <c r="E17" s="97"/>
      <c r="F17" s="97"/>
      <c r="G17" s="97"/>
      <c r="H17" s="99">
        <v>-41.097450000000002</v>
      </c>
      <c r="I17" s="99">
        <v>172.45798600000001</v>
      </c>
      <c r="J17" s="94" t="s">
        <v>370</v>
      </c>
      <c r="K17" s="100">
        <v>21</v>
      </c>
      <c r="L17" s="96">
        <v>21</v>
      </c>
      <c r="M17" s="96">
        <v>1929</v>
      </c>
      <c r="N17" s="96">
        <v>1929</v>
      </c>
      <c r="O17" s="99"/>
      <c r="P17" s="99">
        <v>85939.046161000006</v>
      </c>
      <c r="Q17" s="99">
        <f>Table17[[#This Row],[ThDA1]]/1000000</f>
        <v>8.593904616100001E-2</v>
      </c>
      <c r="R17" s="99">
        <f>Table17[[#This Row],[ThDA2]]/100*5</f>
        <v>4.296952308050001E-3</v>
      </c>
      <c r="S17" s="99">
        <v>63772.544449000001</v>
      </c>
      <c r="T17" s="99">
        <f>Table17[[#This Row],[TwDA1]]/100*5</f>
        <v>3188.6272224499999</v>
      </c>
      <c r="U17" s="99"/>
      <c r="V17" s="99">
        <v>8.593904616100001E-2</v>
      </c>
      <c r="W17" s="101">
        <f>Table17[[#This Row],[DA]]*1000000</f>
        <v>85939.046161000006</v>
      </c>
      <c r="X17" s="99">
        <f>0.02*POWER(Table17[[#This Row],[ThDA2]],1.95)</f>
        <v>1.669942537818383E-4</v>
      </c>
      <c r="Y17" s="99">
        <v>1.5E-3</v>
      </c>
      <c r="Z17" s="99"/>
      <c r="AA17" s="102">
        <v>1.669942537818383E-4</v>
      </c>
      <c r="AB17" s="94" t="s">
        <v>185</v>
      </c>
      <c r="AC17" s="94" t="s">
        <v>185</v>
      </c>
      <c r="AD17" s="103" t="s">
        <v>1</v>
      </c>
      <c r="AE17" s="104">
        <v>7.8</v>
      </c>
      <c r="AF17" s="105">
        <v>7.8</v>
      </c>
      <c r="AG17" s="94"/>
      <c r="AH17" s="94"/>
      <c r="AI17" s="94"/>
      <c r="AJ17" s="94"/>
      <c r="AK17" s="94" t="s">
        <v>295</v>
      </c>
      <c r="AL17" s="100">
        <v>22</v>
      </c>
      <c r="AM17" s="106" t="s">
        <v>926</v>
      </c>
    </row>
    <row r="18" spans="1:39" s="2" customFormat="1" ht="99.95" customHeight="1" x14ac:dyDescent="0.25">
      <c r="A18" s="92" t="s">
        <v>302</v>
      </c>
      <c r="B18" s="94" t="s">
        <v>838</v>
      </c>
      <c r="C18" s="95" t="s">
        <v>708</v>
      </c>
      <c r="D18" s="96">
        <v>17</v>
      </c>
      <c r="E18" s="97"/>
      <c r="F18" s="97"/>
      <c r="G18" s="97"/>
      <c r="H18" s="99">
        <v>-41.117190000000001</v>
      </c>
      <c r="I18" s="99">
        <v>172.327988</v>
      </c>
      <c r="J18" s="94" t="s">
        <v>370</v>
      </c>
      <c r="K18" s="100">
        <v>21</v>
      </c>
      <c r="L18" s="96">
        <v>21</v>
      </c>
      <c r="M18" s="96">
        <v>1929</v>
      </c>
      <c r="N18" s="96">
        <v>1929</v>
      </c>
      <c r="O18" s="99"/>
      <c r="P18" s="99">
        <v>1087520.1953700001</v>
      </c>
      <c r="Q18" s="99">
        <f>Table17[[#This Row],[ThDA1]]/1000000</f>
        <v>1.08752019537</v>
      </c>
      <c r="R18" s="99">
        <f>Table17[[#This Row],[ThDA2]]/100*5</f>
        <v>5.4376009768500003E-2</v>
      </c>
      <c r="S18" s="99">
        <v>1022845.21899</v>
      </c>
      <c r="T18" s="99">
        <f>Table17[[#This Row],[TwDA1]]/100*5</f>
        <v>51142.260949499992</v>
      </c>
      <c r="U18" s="99"/>
      <c r="V18" s="99">
        <v>1.08752019537</v>
      </c>
      <c r="W18" s="101">
        <f>Table17[[#This Row],[DA]]*1000000</f>
        <v>1087520.1953700001</v>
      </c>
      <c r="X18" s="99">
        <f>0.02*POWER(Table17[[#This Row],[ThDA2]],1.95)</f>
        <v>2.3554982739272274E-2</v>
      </c>
      <c r="Y18" s="99">
        <v>2.5000000000000001E-3</v>
      </c>
      <c r="Z18" s="99"/>
      <c r="AA18" s="102">
        <v>2.3554982739272274E-2</v>
      </c>
      <c r="AB18" s="94" t="s">
        <v>70</v>
      </c>
      <c r="AC18" s="94" t="s">
        <v>70</v>
      </c>
      <c r="AD18" s="103" t="s">
        <v>1</v>
      </c>
      <c r="AE18" s="104">
        <v>7.8</v>
      </c>
      <c r="AF18" s="105">
        <v>7.8</v>
      </c>
      <c r="AG18" s="94"/>
      <c r="AH18" s="94"/>
      <c r="AI18" s="94"/>
      <c r="AJ18" s="94"/>
      <c r="AK18" s="94" t="s">
        <v>295</v>
      </c>
      <c r="AL18" s="100">
        <v>22</v>
      </c>
      <c r="AM18" s="106" t="s">
        <v>926</v>
      </c>
    </row>
    <row r="19" spans="1:39" s="2" customFormat="1" ht="99.95" customHeight="1" x14ac:dyDescent="0.25">
      <c r="A19" s="92" t="s">
        <v>317</v>
      </c>
      <c r="B19" s="94" t="s">
        <v>838</v>
      </c>
      <c r="C19" s="95" t="s">
        <v>708</v>
      </c>
      <c r="D19" s="96">
        <v>18</v>
      </c>
      <c r="E19" s="97"/>
      <c r="F19" s="97"/>
      <c r="G19" s="97"/>
      <c r="H19" s="99">
        <v>-41.134948999999999</v>
      </c>
      <c r="I19" s="99">
        <v>172.39479600000001</v>
      </c>
      <c r="J19" s="94" t="s">
        <v>370</v>
      </c>
      <c r="K19" s="100">
        <v>21</v>
      </c>
      <c r="L19" s="96">
        <v>21</v>
      </c>
      <c r="M19" s="96">
        <v>1929</v>
      </c>
      <c r="N19" s="96">
        <v>1929</v>
      </c>
      <c r="O19" s="99"/>
      <c r="P19" s="99">
        <v>278575.133347</v>
      </c>
      <c r="Q19" s="99">
        <f>Table17[[#This Row],[ThDA1]]/1000000</f>
        <v>0.27857513334700001</v>
      </c>
      <c r="R19" s="99">
        <f>Table17[[#This Row],[ThDA2]]/100*5</f>
        <v>1.3928756667350002E-2</v>
      </c>
      <c r="S19" s="99">
        <v>238942.23264</v>
      </c>
      <c r="T19" s="99">
        <f>Table17[[#This Row],[TwDA1]]/100*5</f>
        <v>11947.111632</v>
      </c>
      <c r="U19" s="99"/>
      <c r="V19" s="99">
        <v>0.27857513334700001</v>
      </c>
      <c r="W19" s="101">
        <f>Table17[[#This Row],[DA]]*1000000</f>
        <v>278575.133347</v>
      </c>
      <c r="X19" s="99">
        <f>0.02*POWER(Table17[[#This Row],[ThDA2]],1.95)</f>
        <v>1.6545030513900215E-3</v>
      </c>
      <c r="Y19" s="99">
        <v>1.4E-3</v>
      </c>
      <c r="Z19" s="99"/>
      <c r="AA19" s="102">
        <v>1.6545030513900215E-3</v>
      </c>
      <c r="AB19" s="94" t="s">
        <v>70</v>
      </c>
      <c r="AC19" s="94" t="s">
        <v>70</v>
      </c>
      <c r="AD19" s="103" t="s">
        <v>1</v>
      </c>
      <c r="AE19" s="104">
        <v>7.8</v>
      </c>
      <c r="AF19" s="105">
        <v>7.8</v>
      </c>
      <c r="AG19" s="94" t="s">
        <v>6</v>
      </c>
      <c r="AH19" s="94" t="s">
        <v>9</v>
      </c>
      <c r="AI19" s="94" t="s">
        <v>7</v>
      </c>
      <c r="AJ19" s="94" t="s">
        <v>7</v>
      </c>
      <c r="AK19" s="94" t="s">
        <v>295</v>
      </c>
      <c r="AL19" s="100">
        <v>22</v>
      </c>
      <c r="AM19" s="106" t="s">
        <v>926</v>
      </c>
    </row>
    <row r="20" spans="1:39" s="2" customFormat="1" ht="99.95" customHeight="1" x14ac:dyDescent="0.25">
      <c r="A20" s="92" t="s">
        <v>74</v>
      </c>
      <c r="B20" s="94" t="s">
        <v>838</v>
      </c>
      <c r="C20" s="95" t="s">
        <v>711</v>
      </c>
      <c r="D20" s="96">
        <v>19</v>
      </c>
      <c r="E20" s="97"/>
      <c r="F20" s="97"/>
      <c r="G20" s="97"/>
      <c r="H20" s="99">
        <v>-41.167807000000003</v>
      </c>
      <c r="I20" s="99">
        <v>172.41440900000001</v>
      </c>
      <c r="J20" s="94" t="s">
        <v>370</v>
      </c>
      <c r="K20" s="100">
        <v>21</v>
      </c>
      <c r="L20" s="96">
        <v>21</v>
      </c>
      <c r="M20" s="96">
        <v>1929</v>
      </c>
      <c r="N20" s="96">
        <v>1929</v>
      </c>
      <c r="O20" s="99"/>
      <c r="P20" s="99">
        <v>456255.64309500001</v>
      </c>
      <c r="Q20" s="99">
        <f>Table17[[#This Row],[ThDA1]]/1000000</f>
        <v>0.456255643095</v>
      </c>
      <c r="R20" s="99">
        <f>Table17[[#This Row],[ThDA2]]/100*5</f>
        <v>2.2812782154750001E-2</v>
      </c>
      <c r="S20" s="99">
        <v>393360.15284200001</v>
      </c>
      <c r="T20" s="99">
        <f>Table17[[#This Row],[TwDA1]]/100*5</f>
        <v>19668.007642100001</v>
      </c>
      <c r="U20" s="99">
        <v>0.3</v>
      </c>
      <c r="V20" s="99">
        <v>0.456255643095</v>
      </c>
      <c r="W20" s="101">
        <f>Table17[[#This Row],[DA]]*1000000</f>
        <v>456255.64309500001</v>
      </c>
      <c r="X20" s="99">
        <f>0.02*POWER(Table17[[#This Row],[ThDA2]],1.95)</f>
        <v>4.3299819021847801E-3</v>
      </c>
      <c r="Y20" s="99">
        <v>2.2000000000000001E-3</v>
      </c>
      <c r="Z20" s="99"/>
      <c r="AA20" s="102">
        <v>4.3299819021847801E-3</v>
      </c>
      <c r="AB20" s="94" t="s">
        <v>75</v>
      </c>
      <c r="AC20" s="94" t="s">
        <v>70</v>
      </c>
      <c r="AD20" s="103" t="s">
        <v>1</v>
      </c>
      <c r="AE20" s="104">
        <v>7.8</v>
      </c>
      <c r="AF20" s="105">
        <v>7.8</v>
      </c>
      <c r="AG20" s="94" t="s">
        <v>6</v>
      </c>
      <c r="AH20" s="94" t="s">
        <v>6</v>
      </c>
      <c r="AI20" s="94" t="s">
        <v>27</v>
      </c>
      <c r="AJ20" s="94"/>
      <c r="AK20" s="94"/>
      <c r="AL20" s="100">
        <v>46</v>
      </c>
      <c r="AM20" s="106" t="s">
        <v>564</v>
      </c>
    </row>
    <row r="21" spans="1:39" s="2" customFormat="1" ht="99.95" customHeight="1" x14ac:dyDescent="0.25">
      <c r="A21" s="92" t="s">
        <v>82</v>
      </c>
      <c r="B21" s="94" t="s">
        <v>838</v>
      </c>
      <c r="C21" s="95" t="s">
        <v>711</v>
      </c>
      <c r="D21" s="96">
        <v>20</v>
      </c>
      <c r="E21" s="97"/>
      <c r="F21" s="97"/>
      <c r="G21" s="97"/>
      <c r="H21" s="99">
        <v>-41.180529</v>
      </c>
      <c r="I21" s="99">
        <v>172.35025400000001</v>
      </c>
      <c r="J21" s="94" t="s">
        <v>370</v>
      </c>
      <c r="K21" s="100">
        <v>21</v>
      </c>
      <c r="L21" s="96">
        <v>21</v>
      </c>
      <c r="M21" s="96">
        <v>1929</v>
      </c>
      <c r="N21" s="96">
        <v>1929</v>
      </c>
      <c r="O21" s="99"/>
      <c r="P21" s="99">
        <v>570787.89827100001</v>
      </c>
      <c r="Q21" s="99">
        <f>Table17[[#This Row],[ThDA1]]/1000000</f>
        <v>0.57078789827099996</v>
      </c>
      <c r="R21" s="99">
        <f>Table17[[#This Row],[ThDA2]]/100*5</f>
        <v>2.8539394913549999E-2</v>
      </c>
      <c r="S21" s="99">
        <v>475079.91390300001</v>
      </c>
      <c r="T21" s="99">
        <f>Table17[[#This Row],[TwDA1]]/100*5</f>
        <v>23753.995695150003</v>
      </c>
      <c r="U21" s="99">
        <v>0.15</v>
      </c>
      <c r="V21" s="99">
        <v>0.57078789827099996</v>
      </c>
      <c r="W21" s="101">
        <f>Table17[[#This Row],[DA]]*1000000</f>
        <v>570787.89827100001</v>
      </c>
      <c r="X21" s="99">
        <f>0.02*POWER(Table17[[#This Row],[ThDA2]],1.95)</f>
        <v>6.7012492443608851E-3</v>
      </c>
      <c r="Y21" s="99">
        <v>1.4E-3</v>
      </c>
      <c r="Z21" s="99"/>
      <c r="AA21" s="102">
        <v>6.7012492443608851E-3</v>
      </c>
      <c r="AB21" s="94" t="s">
        <v>71</v>
      </c>
      <c r="AC21" s="94" t="s">
        <v>70</v>
      </c>
      <c r="AD21" s="103" t="s">
        <v>1</v>
      </c>
      <c r="AE21" s="104">
        <v>7.8</v>
      </c>
      <c r="AF21" s="105">
        <v>7.8</v>
      </c>
      <c r="AG21" s="94" t="s">
        <v>6</v>
      </c>
      <c r="AH21" s="94" t="s">
        <v>27</v>
      </c>
      <c r="AI21" s="94" t="s">
        <v>27</v>
      </c>
      <c r="AJ21" s="94"/>
      <c r="AK21" s="94"/>
      <c r="AL21" s="100">
        <v>46</v>
      </c>
      <c r="AM21" s="106" t="s">
        <v>564</v>
      </c>
    </row>
    <row r="22" spans="1:39" s="2" customFormat="1" ht="99.95" customHeight="1" x14ac:dyDescent="0.25">
      <c r="A22" s="92" t="s">
        <v>319</v>
      </c>
      <c r="B22" s="94" t="s">
        <v>840</v>
      </c>
      <c r="C22" s="95"/>
      <c r="D22" s="96">
        <v>21</v>
      </c>
      <c r="E22" s="97"/>
      <c r="F22" s="97"/>
      <c r="G22" s="97"/>
      <c r="H22" s="99">
        <v>-41.199458999999997</v>
      </c>
      <c r="I22" s="99">
        <v>172.27343400000001</v>
      </c>
      <c r="J22" s="94" t="s">
        <v>370</v>
      </c>
      <c r="K22" s="100">
        <v>21</v>
      </c>
      <c r="L22" s="96">
        <v>21</v>
      </c>
      <c r="M22" s="96">
        <v>1929</v>
      </c>
      <c r="N22" s="96">
        <v>1929</v>
      </c>
      <c r="O22" s="99"/>
      <c r="P22" s="99"/>
      <c r="Q22" s="99"/>
      <c r="R22" s="99"/>
      <c r="S22" s="99"/>
      <c r="T22" s="99"/>
      <c r="U22" s="99"/>
      <c r="V22" s="99"/>
      <c r="W22" s="99"/>
      <c r="X22" s="99"/>
      <c r="Y22" s="99">
        <v>1E-3</v>
      </c>
      <c r="Z22" s="99"/>
      <c r="AA22" s="102">
        <v>1E-3</v>
      </c>
      <c r="AB22" s="94" t="s">
        <v>70</v>
      </c>
      <c r="AC22" s="94" t="s">
        <v>70</v>
      </c>
      <c r="AD22" s="103" t="s">
        <v>1</v>
      </c>
      <c r="AE22" s="104">
        <v>7.8</v>
      </c>
      <c r="AF22" s="105">
        <v>7.8</v>
      </c>
      <c r="AG22" s="94"/>
      <c r="AH22" s="94"/>
      <c r="AI22" s="94"/>
      <c r="AJ22" s="94"/>
      <c r="AK22" s="94" t="s">
        <v>295</v>
      </c>
      <c r="AL22" s="100">
        <v>22</v>
      </c>
      <c r="AM22" s="106" t="s">
        <v>926</v>
      </c>
    </row>
    <row r="23" spans="1:39" s="3" customFormat="1" ht="99.95" customHeight="1" x14ac:dyDescent="0.25">
      <c r="A23" s="92" t="s">
        <v>605</v>
      </c>
      <c r="B23" s="94" t="s">
        <v>838</v>
      </c>
      <c r="C23" s="95" t="s">
        <v>711</v>
      </c>
      <c r="D23" s="96">
        <v>22</v>
      </c>
      <c r="E23" s="97"/>
      <c r="F23" s="97"/>
      <c r="G23" s="97"/>
      <c r="H23" s="99">
        <v>-41.208235000000002</v>
      </c>
      <c r="I23" s="99">
        <v>172.40730500000001</v>
      </c>
      <c r="J23" s="94" t="s">
        <v>370</v>
      </c>
      <c r="K23" s="100">
        <v>21</v>
      </c>
      <c r="L23" s="96">
        <v>21</v>
      </c>
      <c r="M23" s="96">
        <v>1929</v>
      </c>
      <c r="N23" s="96">
        <v>1929</v>
      </c>
      <c r="O23" s="99"/>
      <c r="P23" s="99">
        <v>243122.34425600001</v>
      </c>
      <c r="Q23" s="99">
        <f>Table17[[#This Row],[ThDA1]]/1000000</f>
        <v>0.24312234425600002</v>
      </c>
      <c r="R23" s="99">
        <f>Table17[[#This Row],[ThDA2]]/100*5</f>
        <v>1.2156117212800001E-2</v>
      </c>
      <c r="S23" s="99">
        <v>216956.07903600001</v>
      </c>
      <c r="T23" s="99">
        <f>Table17[[#This Row],[TwDA1]]/100*5</f>
        <v>10847.803951800001</v>
      </c>
      <c r="U23" s="99">
        <v>0.24</v>
      </c>
      <c r="V23" s="99">
        <v>0.24312234425600002</v>
      </c>
      <c r="W23" s="101">
        <f>Table17[[#This Row],[DA]]*1000000</f>
        <v>243122.34425600001</v>
      </c>
      <c r="X23" s="99">
        <f>0.02*POWER(Table17[[#This Row],[ThDA2]],1.95)</f>
        <v>1.2687863604504519E-3</v>
      </c>
      <c r="Y23" s="99">
        <v>1.6000000000000001E-3</v>
      </c>
      <c r="Z23" s="99"/>
      <c r="AA23" s="102">
        <v>1.2687863604504519E-3</v>
      </c>
      <c r="AB23" s="94" t="s">
        <v>83</v>
      </c>
      <c r="AC23" s="94" t="s">
        <v>83</v>
      </c>
      <c r="AD23" s="103" t="s">
        <v>1</v>
      </c>
      <c r="AE23" s="104">
        <v>7.8</v>
      </c>
      <c r="AF23" s="105">
        <v>7.8</v>
      </c>
      <c r="AG23" s="94" t="s">
        <v>6</v>
      </c>
      <c r="AH23" s="94" t="s">
        <v>9</v>
      </c>
      <c r="AI23" s="94" t="s">
        <v>7</v>
      </c>
      <c r="AJ23" s="94"/>
      <c r="AK23" s="94" t="s">
        <v>84</v>
      </c>
      <c r="AL23" s="100">
        <v>46</v>
      </c>
      <c r="AM23" s="106" t="s">
        <v>931</v>
      </c>
    </row>
    <row r="24" spans="1:39" s="2" customFormat="1" ht="99.95" customHeight="1" x14ac:dyDescent="0.25">
      <c r="A24" s="92" t="s">
        <v>308</v>
      </c>
      <c r="B24" s="94" t="s">
        <v>838</v>
      </c>
      <c r="C24" s="95" t="s">
        <v>347</v>
      </c>
      <c r="D24" s="96">
        <v>23</v>
      </c>
      <c r="E24" s="97"/>
      <c r="F24" s="97"/>
      <c r="G24" s="97"/>
      <c r="H24" s="99">
        <v>-41.255374000000003</v>
      </c>
      <c r="I24" s="99">
        <v>172.421357</v>
      </c>
      <c r="J24" s="94" t="s">
        <v>370</v>
      </c>
      <c r="K24" s="100">
        <v>21</v>
      </c>
      <c r="L24" s="96">
        <v>21</v>
      </c>
      <c r="M24" s="96">
        <v>1929</v>
      </c>
      <c r="N24" s="96">
        <v>1929</v>
      </c>
      <c r="O24" s="99"/>
      <c r="P24" s="99">
        <v>252500.08904300001</v>
      </c>
      <c r="Q24" s="99">
        <f>Table17[[#This Row],[ThDA1]]/1000000</f>
        <v>0.25250008904300003</v>
      </c>
      <c r="R24" s="99">
        <f>Table17[[#This Row],[ThDA2]]/100*5</f>
        <v>1.2625004452150002E-2</v>
      </c>
      <c r="S24" s="99">
        <v>225551.52619800001</v>
      </c>
      <c r="T24" s="99">
        <f>Table17[[#This Row],[TwDA1]]/100*5</f>
        <v>11277.5763099</v>
      </c>
      <c r="U24" s="99"/>
      <c r="V24" s="99">
        <v>0.25250008904300003</v>
      </c>
      <c r="W24" s="101">
        <f>Table17[[#This Row],[DA]]*1000000</f>
        <v>252500.08904300004</v>
      </c>
      <c r="X24" s="99">
        <f>0.02*POWER(Table17[[#This Row],[ThDA2]],1.95)</f>
        <v>1.3659663162813738E-3</v>
      </c>
      <c r="Y24" s="99">
        <v>1.8E-3</v>
      </c>
      <c r="Z24" s="99"/>
      <c r="AA24" s="102">
        <v>1.3659663162813738E-3</v>
      </c>
      <c r="AB24" s="94" t="s">
        <v>304</v>
      </c>
      <c r="AC24" s="94" t="s">
        <v>446</v>
      </c>
      <c r="AD24" s="103" t="s">
        <v>1</v>
      </c>
      <c r="AE24" s="104">
        <v>7.8</v>
      </c>
      <c r="AF24" s="105">
        <v>7.8</v>
      </c>
      <c r="AG24" s="94"/>
      <c r="AH24" s="94"/>
      <c r="AI24" s="94"/>
      <c r="AJ24" s="94"/>
      <c r="AK24" s="94" t="s">
        <v>295</v>
      </c>
      <c r="AL24" s="100">
        <v>22</v>
      </c>
      <c r="AM24" s="106" t="s">
        <v>926</v>
      </c>
    </row>
    <row r="25" spans="1:39" s="2" customFormat="1" ht="99.95" customHeight="1" x14ac:dyDescent="0.25">
      <c r="A25" s="92" t="s">
        <v>691</v>
      </c>
      <c r="B25" s="94" t="s">
        <v>838</v>
      </c>
      <c r="C25" s="95" t="s">
        <v>711</v>
      </c>
      <c r="D25" s="96">
        <v>24</v>
      </c>
      <c r="E25" s="97"/>
      <c r="F25" s="97"/>
      <c r="G25" s="97"/>
      <c r="H25" s="99">
        <v>-41.290703000000001</v>
      </c>
      <c r="I25" s="99">
        <v>172.280779</v>
      </c>
      <c r="J25" s="94" t="s">
        <v>370</v>
      </c>
      <c r="K25" s="100">
        <v>21</v>
      </c>
      <c r="L25" s="96">
        <v>21</v>
      </c>
      <c r="M25" s="96">
        <v>1929</v>
      </c>
      <c r="N25" s="96">
        <v>1929</v>
      </c>
      <c r="O25" s="99"/>
      <c r="P25" s="99">
        <v>694415.28705599997</v>
      </c>
      <c r="Q25" s="99">
        <f>Table17[[#This Row],[ThDA1]]/1000000</f>
        <v>0.69441528705599997</v>
      </c>
      <c r="R25" s="99">
        <f>Table17[[#This Row],[ThDA2]]/100*5</f>
        <v>3.4720764352799999E-2</v>
      </c>
      <c r="S25" s="99">
        <v>670384.35280300002</v>
      </c>
      <c r="T25" s="99">
        <f>Table17[[#This Row],[TwDA1]]/100*5</f>
        <v>33519.217640150004</v>
      </c>
      <c r="U25" s="99">
        <v>0.3</v>
      </c>
      <c r="V25" s="99">
        <v>0.69441528705599997</v>
      </c>
      <c r="W25" s="101">
        <f>Table17[[#This Row],[DA]]*1000000</f>
        <v>694415.28705599997</v>
      </c>
      <c r="X25" s="99">
        <f>0.02*POWER(Table17[[#This Row],[ThDA2]],1.95)</f>
        <v>9.8217206542596421E-3</v>
      </c>
      <c r="Y25" s="99">
        <v>4.0000000000000001E-3</v>
      </c>
      <c r="Z25" s="99"/>
      <c r="AA25" s="102">
        <v>9.8217206542596421E-3</v>
      </c>
      <c r="AB25" s="94" t="s">
        <v>71</v>
      </c>
      <c r="AC25" s="94" t="s">
        <v>70</v>
      </c>
      <c r="AD25" s="103" t="s">
        <v>1</v>
      </c>
      <c r="AE25" s="104">
        <v>7.8</v>
      </c>
      <c r="AF25" s="105">
        <v>7.8</v>
      </c>
      <c r="AG25" s="94" t="s">
        <v>6</v>
      </c>
      <c r="AH25" s="94" t="s">
        <v>6</v>
      </c>
      <c r="AI25" s="94" t="s">
        <v>27</v>
      </c>
      <c r="AJ25" s="94"/>
      <c r="AK25" s="94"/>
      <c r="AL25" s="100">
        <v>46</v>
      </c>
      <c r="AM25" s="106" t="s">
        <v>564</v>
      </c>
    </row>
    <row r="26" spans="1:39" s="2" customFormat="1" ht="99.95" customHeight="1" x14ac:dyDescent="0.25">
      <c r="A26" s="92" t="s">
        <v>320</v>
      </c>
      <c r="B26" s="94" t="s">
        <v>838</v>
      </c>
      <c r="C26" s="95" t="s">
        <v>347</v>
      </c>
      <c r="D26" s="96">
        <v>25</v>
      </c>
      <c r="E26" s="97"/>
      <c r="F26" s="97"/>
      <c r="G26" s="97"/>
      <c r="H26" s="99">
        <v>-41.316488</v>
      </c>
      <c r="I26" s="99">
        <v>172.41379800000001</v>
      </c>
      <c r="J26" s="94" t="s">
        <v>370</v>
      </c>
      <c r="K26" s="100">
        <v>21</v>
      </c>
      <c r="L26" s="96">
        <v>21</v>
      </c>
      <c r="M26" s="96">
        <v>1929</v>
      </c>
      <c r="N26" s="96">
        <v>1929</v>
      </c>
      <c r="O26" s="99"/>
      <c r="P26" s="99">
        <v>276196.130795</v>
      </c>
      <c r="Q26" s="99">
        <f>Table17[[#This Row],[ThDA1]]/1000000</f>
        <v>0.27619613079499999</v>
      </c>
      <c r="R26" s="99">
        <f>Table17[[#This Row],[ThDA2]]/100*5</f>
        <v>1.3809806539749999E-2</v>
      </c>
      <c r="S26" s="99">
        <v>223275.886509</v>
      </c>
      <c r="T26" s="99">
        <f>Table17[[#This Row],[TwDA1]]/100*5</f>
        <v>11163.794325450001</v>
      </c>
      <c r="U26" s="99"/>
      <c r="V26" s="99">
        <v>0.27619613079499999</v>
      </c>
      <c r="W26" s="101">
        <f>Table17[[#This Row],[DA]]*1000000</f>
        <v>276196.130795</v>
      </c>
      <c r="X26" s="99">
        <f>0.02*POWER(Table17[[#This Row],[ThDA2]],1.95)</f>
        <v>1.627062728620356E-3</v>
      </c>
      <c r="Y26" s="99">
        <v>8.9999999999999998E-4</v>
      </c>
      <c r="Z26" s="99"/>
      <c r="AA26" s="102">
        <v>1.627062728620356E-3</v>
      </c>
      <c r="AB26" s="94" t="s">
        <v>70</v>
      </c>
      <c r="AC26" s="94" t="s">
        <v>70</v>
      </c>
      <c r="AD26" s="103" t="s">
        <v>1</v>
      </c>
      <c r="AE26" s="104">
        <v>7.8</v>
      </c>
      <c r="AF26" s="105">
        <v>7.8</v>
      </c>
      <c r="AG26" s="94"/>
      <c r="AH26" s="94"/>
      <c r="AI26" s="94"/>
      <c r="AJ26" s="94"/>
      <c r="AK26" s="94" t="s">
        <v>295</v>
      </c>
      <c r="AL26" s="100">
        <v>22</v>
      </c>
      <c r="AM26" s="106" t="s">
        <v>926</v>
      </c>
    </row>
    <row r="27" spans="1:39" s="5" customFormat="1" ht="99.95" customHeight="1" x14ac:dyDescent="0.25">
      <c r="A27" s="92" t="s">
        <v>81</v>
      </c>
      <c r="B27" s="94" t="s">
        <v>838</v>
      </c>
      <c r="C27" s="95" t="s">
        <v>711</v>
      </c>
      <c r="D27" s="96">
        <v>26</v>
      </c>
      <c r="E27" s="97"/>
      <c r="F27" s="97"/>
      <c r="G27" s="97"/>
      <c r="H27" s="99">
        <v>-41.334775999999998</v>
      </c>
      <c r="I27" s="99">
        <v>172.37804299999999</v>
      </c>
      <c r="J27" s="94" t="s">
        <v>370</v>
      </c>
      <c r="K27" s="100">
        <v>21</v>
      </c>
      <c r="L27" s="96">
        <v>21</v>
      </c>
      <c r="M27" s="96">
        <v>1929</v>
      </c>
      <c r="N27" s="96">
        <v>1929</v>
      </c>
      <c r="O27" s="99"/>
      <c r="P27" s="99">
        <v>160776.92806000001</v>
      </c>
      <c r="Q27" s="99">
        <f>Table17[[#This Row],[ThDA1]]/1000000</f>
        <v>0.16077692806000002</v>
      </c>
      <c r="R27" s="99">
        <f>Table17[[#This Row],[ThDA2]]/100*5</f>
        <v>8.038846403000002E-3</v>
      </c>
      <c r="S27" s="99">
        <v>145168.861106</v>
      </c>
      <c r="T27" s="99">
        <f>Table17[[#This Row],[TwDA1]]/100*5</f>
        <v>7258.4430552999993</v>
      </c>
      <c r="U27" s="99">
        <v>0.2</v>
      </c>
      <c r="V27" s="99">
        <v>0.16077692806000002</v>
      </c>
      <c r="W27" s="101">
        <f>Table17[[#This Row],[DA]]*1000000</f>
        <v>160776.92806000001</v>
      </c>
      <c r="X27" s="99">
        <f>0.02*POWER(Table17[[#This Row],[ThDA2]],1.95)</f>
        <v>5.6645610549293081E-4</v>
      </c>
      <c r="Y27" s="99">
        <v>1.5E-3</v>
      </c>
      <c r="Z27" s="99"/>
      <c r="AA27" s="102">
        <v>5.6645610549293081E-4</v>
      </c>
      <c r="AB27" s="94" t="s">
        <v>70</v>
      </c>
      <c r="AC27" s="94" t="s">
        <v>70</v>
      </c>
      <c r="AD27" s="103" t="s">
        <v>1</v>
      </c>
      <c r="AE27" s="104">
        <v>7.8</v>
      </c>
      <c r="AF27" s="105">
        <v>7.8</v>
      </c>
      <c r="AG27" s="94" t="s">
        <v>6</v>
      </c>
      <c r="AH27" s="94" t="s">
        <v>6</v>
      </c>
      <c r="AI27" s="94" t="s">
        <v>27</v>
      </c>
      <c r="AJ27" s="94"/>
      <c r="AK27" s="94"/>
      <c r="AL27" s="100">
        <v>46</v>
      </c>
      <c r="AM27" s="106" t="s">
        <v>564</v>
      </c>
    </row>
    <row r="28" spans="1:39" s="2" customFormat="1" ht="99.95" customHeight="1" x14ac:dyDescent="0.25">
      <c r="A28" s="92" t="s">
        <v>342</v>
      </c>
      <c r="B28" s="94" t="s">
        <v>838</v>
      </c>
      <c r="C28" s="95" t="s">
        <v>708</v>
      </c>
      <c r="D28" s="96">
        <v>27</v>
      </c>
      <c r="E28" s="97"/>
      <c r="F28" s="97"/>
      <c r="G28" s="97"/>
      <c r="H28" s="99">
        <v>-41.337280999999997</v>
      </c>
      <c r="I28" s="99">
        <v>172.30631700000001</v>
      </c>
      <c r="J28" s="94" t="s">
        <v>370</v>
      </c>
      <c r="K28" s="100">
        <v>21</v>
      </c>
      <c r="L28" s="96">
        <v>21</v>
      </c>
      <c r="M28" s="96">
        <v>1929</v>
      </c>
      <c r="N28" s="96">
        <v>1929</v>
      </c>
      <c r="O28" s="99"/>
      <c r="P28" s="99">
        <v>361491.28580900002</v>
      </c>
      <c r="Q28" s="99">
        <f>Table17[[#This Row],[ThDA1]]/1000000</f>
        <v>0.36149128580900003</v>
      </c>
      <c r="R28" s="99">
        <f>Table17[[#This Row],[ThDA2]]/100*5</f>
        <v>1.8074564290450002E-2</v>
      </c>
      <c r="S28" s="99">
        <v>320710.97496899997</v>
      </c>
      <c r="T28" s="99">
        <f>Table17[[#This Row],[TwDA1]]/100*5</f>
        <v>16035.548748449999</v>
      </c>
      <c r="U28" s="99"/>
      <c r="V28" s="99">
        <v>0.36149128580900003</v>
      </c>
      <c r="W28" s="101">
        <f>Table17[[#This Row],[DA]]*1000000</f>
        <v>361491.28580900002</v>
      </c>
      <c r="X28" s="99">
        <f>0.02*POWER(Table17[[#This Row],[ThDA2]],1.95)</f>
        <v>2.7499244926419493E-3</v>
      </c>
      <c r="Y28" s="99"/>
      <c r="Z28" s="99"/>
      <c r="AA28" s="102">
        <v>2.7499244926419493E-3</v>
      </c>
      <c r="AB28" s="94" t="s">
        <v>70</v>
      </c>
      <c r="AC28" s="94" t="s">
        <v>70</v>
      </c>
      <c r="AD28" s="103" t="s">
        <v>1</v>
      </c>
      <c r="AE28" s="104">
        <v>7.8</v>
      </c>
      <c r="AF28" s="105">
        <v>7.8</v>
      </c>
      <c r="AG28" s="94"/>
      <c r="AH28" s="94"/>
      <c r="AI28" s="94"/>
      <c r="AJ28" s="94"/>
      <c r="AK28" s="94" t="s">
        <v>443</v>
      </c>
      <c r="AL28" s="100">
        <v>22</v>
      </c>
      <c r="AM28" s="106" t="s">
        <v>930</v>
      </c>
    </row>
    <row r="29" spans="1:39" s="5" customFormat="1" ht="99.95" customHeight="1" x14ac:dyDescent="0.25">
      <c r="A29" s="92" t="s">
        <v>78</v>
      </c>
      <c r="B29" s="94" t="s">
        <v>838</v>
      </c>
      <c r="C29" s="95" t="s">
        <v>711</v>
      </c>
      <c r="D29" s="96">
        <v>28</v>
      </c>
      <c r="E29" s="97"/>
      <c r="F29" s="97"/>
      <c r="G29" s="97"/>
      <c r="H29" s="99">
        <v>-41.348126999999998</v>
      </c>
      <c r="I29" s="99">
        <v>172.28022100000001</v>
      </c>
      <c r="J29" s="94" t="s">
        <v>392</v>
      </c>
      <c r="K29" s="100">
        <v>21</v>
      </c>
      <c r="L29" s="96">
        <v>21</v>
      </c>
      <c r="M29" s="96">
        <v>1929</v>
      </c>
      <c r="N29" s="96">
        <v>1929</v>
      </c>
      <c r="O29" s="99"/>
      <c r="P29" s="99">
        <v>157385.57274</v>
      </c>
      <c r="Q29" s="99">
        <f>Table17[[#This Row],[ThDA1]]/1000000</f>
        <v>0.15738557274000001</v>
      </c>
      <c r="R29" s="99">
        <f>Table17[[#This Row],[ThDA2]]/100*5</f>
        <v>7.869278637E-3</v>
      </c>
      <c r="S29" s="99">
        <v>144005.610651</v>
      </c>
      <c r="T29" s="99">
        <f>Table17[[#This Row],[TwDA1]]/100*5</f>
        <v>7200.2805325500003</v>
      </c>
      <c r="U29" s="99">
        <v>0.1</v>
      </c>
      <c r="V29" s="99">
        <v>0.15738557274000001</v>
      </c>
      <c r="W29" s="101">
        <f>Table17[[#This Row],[DA]]*1000000</f>
        <v>157385.57274</v>
      </c>
      <c r="X29" s="99">
        <f>0.02*POWER(Table17[[#This Row],[ThDA2]],1.95)</f>
        <v>5.4338993187020527E-4</v>
      </c>
      <c r="Y29" s="99">
        <v>1.5E-3</v>
      </c>
      <c r="Z29" s="99"/>
      <c r="AA29" s="102">
        <v>5.4338993187020527E-4</v>
      </c>
      <c r="AB29" s="94" t="s">
        <v>70</v>
      </c>
      <c r="AC29" s="94" t="s">
        <v>70</v>
      </c>
      <c r="AD29" s="103" t="s">
        <v>1</v>
      </c>
      <c r="AE29" s="104">
        <v>7.8</v>
      </c>
      <c r="AF29" s="105">
        <v>7.8</v>
      </c>
      <c r="AG29" s="94" t="s">
        <v>6</v>
      </c>
      <c r="AH29" s="94" t="s">
        <v>9</v>
      </c>
      <c r="AI29" s="94" t="s">
        <v>7</v>
      </c>
      <c r="AJ29" s="94"/>
      <c r="AK29" s="94" t="s">
        <v>79</v>
      </c>
      <c r="AL29" s="100">
        <v>46</v>
      </c>
      <c r="AM29" s="106" t="s">
        <v>564</v>
      </c>
    </row>
    <row r="30" spans="1:39" s="2" customFormat="1" ht="99.95" customHeight="1" x14ac:dyDescent="0.25">
      <c r="A30" s="92" t="s">
        <v>324</v>
      </c>
      <c r="B30" s="94" t="s">
        <v>838</v>
      </c>
      <c r="C30" s="95" t="s">
        <v>347</v>
      </c>
      <c r="D30" s="96">
        <v>29</v>
      </c>
      <c r="E30" s="97"/>
      <c r="F30" s="97"/>
      <c r="G30" s="97"/>
      <c r="H30" s="99">
        <v>-41.357044999999999</v>
      </c>
      <c r="I30" s="99">
        <v>172.25339299999999</v>
      </c>
      <c r="J30" s="94" t="s">
        <v>392</v>
      </c>
      <c r="K30" s="100">
        <v>21</v>
      </c>
      <c r="L30" s="96">
        <v>21</v>
      </c>
      <c r="M30" s="96">
        <v>1929</v>
      </c>
      <c r="N30" s="96">
        <v>1929</v>
      </c>
      <c r="O30" s="99"/>
      <c r="P30" s="99">
        <v>156670.898667</v>
      </c>
      <c r="Q30" s="99">
        <f>Table17[[#This Row],[ThDA1]]/1000000</f>
        <v>0.15667089866700001</v>
      </c>
      <c r="R30" s="99">
        <f>Table17[[#This Row],[ThDA2]]/100*5</f>
        <v>7.8335449333499993E-3</v>
      </c>
      <c r="S30" s="99">
        <v>138636.030092</v>
      </c>
      <c r="T30" s="99">
        <f>Table17[[#This Row],[TwDA1]]/100*5</f>
        <v>6931.8015046</v>
      </c>
      <c r="U30" s="99"/>
      <c r="V30" s="99">
        <v>0.15667089866700001</v>
      </c>
      <c r="W30" s="101">
        <f>Table17[[#This Row],[DA]]*1000000</f>
        <v>156670.898667</v>
      </c>
      <c r="X30" s="99">
        <f>0.02*POWER(Table17[[#This Row],[ThDA2]],1.95)</f>
        <v>5.3858871327051307E-4</v>
      </c>
      <c r="Y30" s="99">
        <v>5.0000000000000001E-4</v>
      </c>
      <c r="Z30" s="99"/>
      <c r="AA30" s="102">
        <v>5.3858871327051307E-4</v>
      </c>
      <c r="AB30" s="94" t="s">
        <v>70</v>
      </c>
      <c r="AC30" s="94" t="s">
        <v>70</v>
      </c>
      <c r="AD30" s="103" t="s">
        <v>1</v>
      </c>
      <c r="AE30" s="104">
        <v>7.8</v>
      </c>
      <c r="AF30" s="105">
        <v>7.8</v>
      </c>
      <c r="AG30" s="94"/>
      <c r="AH30" s="94"/>
      <c r="AI30" s="94"/>
      <c r="AJ30" s="94"/>
      <c r="AK30" s="94" t="s">
        <v>295</v>
      </c>
      <c r="AL30" s="100">
        <v>22</v>
      </c>
      <c r="AM30" s="106" t="s">
        <v>926</v>
      </c>
    </row>
    <row r="31" spans="1:39" s="7" customFormat="1" ht="99.95" customHeight="1" x14ac:dyDescent="0.25">
      <c r="A31" s="92" t="s">
        <v>321</v>
      </c>
      <c r="B31" s="94" t="s">
        <v>840</v>
      </c>
      <c r="C31" s="95"/>
      <c r="D31" s="96">
        <v>30</v>
      </c>
      <c r="E31" s="97"/>
      <c r="F31" s="97"/>
      <c r="G31" s="97"/>
      <c r="H31" s="99">
        <v>-41.370682000000002</v>
      </c>
      <c r="I31" s="99">
        <v>172.245935</v>
      </c>
      <c r="J31" s="94" t="s">
        <v>392</v>
      </c>
      <c r="K31" s="100">
        <v>21</v>
      </c>
      <c r="L31" s="96">
        <v>21</v>
      </c>
      <c r="M31" s="96">
        <v>1929</v>
      </c>
      <c r="N31" s="96">
        <v>1929</v>
      </c>
      <c r="O31" s="99"/>
      <c r="P31" s="99"/>
      <c r="Q31" s="99"/>
      <c r="R31" s="99"/>
      <c r="S31" s="99"/>
      <c r="T31" s="99"/>
      <c r="U31" s="99"/>
      <c r="V31" s="99"/>
      <c r="W31" s="99"/>
      <c r="X31" s="99"/>
      <c r="Y31" s="99">
        <v>8.0000000000000004E-4</v>
      </c>
      <c r="Z31" s="99"/>
      <c r="AA31" s="102">
        <v>8.0000000000000004E-4</v>
      </c>
      <c r="AB31" s="94" t="s">
        <v>180</v>
      </c>
      <c r="AC31" s="94" t="s">
        <v>180</v>
      </c>
      <c r="AD31" s="103" t="s">
        <v>1</v>
      </c>
      <c r="AE31" s="104">
        <v>7.8</v>
      </c>
      <c r="AF31" s="105">
        <v>7.8</v>
      </c>
      <c r="AG31" s="94"/>
      <c r="AH31" s="94"/>
      <c r="AI31" s="94"/>
      <c r="AJ31" s="94"/>
      <c r="AK31" s="94" t="s">
        <v>295</v>
      </c>
      <c r="AL31" s="100">
        <v>22</v>
      </c>
      <c r="AM31" s="106" t="s">
        <v>926</v>
      </c>
    </row>
    <row r="32" spans="1:39" s="35" customFormat="1" ht="99.95" customHeight="1" x14ac:dyDescent="0.25">
      <c r="A32" s="92" t="s">
        <v>640</v>
      </c>
      <c r="B32" s="94" t="s">
        <v>838</v>
      </c>
      <c r="C32" s="95" t="s">
        <v>711</v>
      </c>
      <c r="D32" s="96">
        <v>31</v>
      </c>
      <c r="E32" s="97"/>
      <c r="F32" s="97"/>
      <c r="G32" s="97"/>
      <c r="H32" s="99">
        <v>-41.373119000000003</v>
      </c>
      <c r="I32" s="99">
        <v>172.43432100000001</v>
      </c>
      <c r="J32" s="94" t="s">
        <v>370</v>
      </c>
      <c r="K32" s="100">
        <v>21</v>
      </c>
      <c r="L32" s="96">
        <v>21</v>
      </c>
      <c r="M32" s="96">
        <v>1929</v>
      </c>
      <c r="N32" s="96">
        <v>1929</v>
      </c>
      <c r="O32" s="99"/>
      <c r="P32" s="99">
        <v>84806.596736000007</v>
      </c>
      <c r="Q32" s="99">
        <f>Table17[[#This Row],[ThDA1]]/1000000</f>
        <v>8.4806596736000009E-2</v>
      </c>
      <c r="R32" s="99">
        <f>Table17[[#This Row],[ThDA2]]/100*5</f>
        <v>4.2403298368000001E-3</v>
      </c>
      <c r="S32" s="99">
        <v>77396.524839000005</v>
      </c>
      <c r="T32" s="99">
        <f>Table17[[#This Row],[TwDA1]]/100*5</f>
        <v>3869.8262419500002</v>
      </c>
      <c r="U32" s="99">
        <v>0.2</v>
      </c>
      <c r="V32" s="99">
        <v>8.4806596736000009E-2</v>
      </c>
      <c r="W32" s="101">
        <f>Table17[[#This Row],[DA]]*1000000</f>
        <v>84806.596736000007</v>
      </c>
      <c r="X32" s="99">
        <f>0.02*POWER(Table17[[#This Row],[ThDA2]],1.95)</f>
        <v>1.627300600824701E-4</v>
      </c>
      <c r="Y32" s="99">
        <v>1.1000000000000001E-3</v>
      </c>
      <c r="Z32" s="99"/>
      <c r="AA32" s="102">
        <v>1.627300600824701E-4</v>
      </c>
      <c r="AB32" s="94" t="s">
        <v>83</v>
      </c>
      <c r="AC32" s="94" t="s">
        <v>83</v>
      </c>
      <c r="AD32" s="103" t="s">
        <v>1</v>
      </c>
      <c r="AE32" s="104">
        <v>7.8</v>
      </c>
      <c r="AF32" s="105">
        <v>7.8</v>
      </c>
      <c r="AG32" s="94" t="s">
        <v>6</v>
      </c>
      <c r="AH32" s="94" t="s">
        <v>9</v>
      </c>
      <c r="AI32" s="94" t="s">
        <v>7</v>
      </c>
      <c r="AJ32" s="94"/>
      <c r="AK32" s="94" t="s">
        <v>85</v>
      </c>
      <c r="AL32" s="100">
        <v>46</v>
      </c>
      <c r="AM32" s="106" t="s">
        <v>564</v>
      </c>
    </row>
    <row r="33" spans="1:39" s="2" customFormat="1" ht="99.95" customHeight="1" x14ac:dyDescent="0.25">
      <c r="A33" s="92" t="s">
        <v>340</v>
      </c>
      <c r="B33" s="94" t="s">
        <v>838</v>
      </c>
      <c r="C33" s="95" t="s">
        <v>347</v>
      </c>
      <c r="D33" s="96">
        <v>32</v>
      </c>
      <c r="E33" s="97"/>
      <c r="F33" s="97"/>
      <c r="G33" s="97"/>
      <c r="H33" s="99">
        <v>-41.374175999999999</v>
      </c>
      <c r="I33" s="99">
        <v>172.33066099999999</v>
      </c>
      <c r="J33" s="94" t="s">
        <v>370</v>
      </c>
      <c r="K33" s="100">
        <v>21</v>
      </c>
      <c r="L33" s="96">
        <v>21</v>
      </c>
      <c r="M33" s="96">
        <v>1929</v>
      </c>
      <c r="N33" s="96">
        <v>1929</v>
      </c>
      <c r="O33" s="99"/>
      <c r="P33" s="99">
        <v>228509.550357</v>
      </c>
      <c r="Q33" s="99">
        <f>Table17[[#This Row],[ThDA1]]/1000000</f>
        <v>0.22850955035699999</v>
      </c>
      <c r="R33" s="99">
        <f>Table17[[#This Row],[ThDA2]]/100*5</f>
        <v>1.1425477517849999E-2</v>
      </c>
      <c r="S33" s="99">
        <v>191927.40457700001</v>
      </c>
      <c r="T33" s="99">
        <f>Table17[[#This Row],[TwDA1]]/100*5</f>
        <v>9596.3702288500008</v>
      </c>
      <c r="U33" s="99"/>
      <c r="V33" s="99">
        <v>0.22850955035699999</v>
      </c>
      <c r="W33" s="101">
        <f>Table17[[#This Row],[DA]]*1000000</f>
        <v>228509.550357</v>
      </c>
      <c r="X33" s="99">
        <f>0.02*POWER(Table17[[#This Row],[ThDA2]],1.95)</f>
        <v>1.124329198637222E-3</v>
      </c>
      <c r="Y33" s="99"/>
      <c r="Z33" s="99"/>
      <c r="AA33" s="102">
        <v>1.124329198637222E-3</v>
      </c>
      <c r="AB33" s="94" t="s">
        <v>70</v>
      </c>
      <c r="AC33" s="94" t="s">
        <v>70</v>
      </c>
      <c r="AD33" s="103" t="s">
        <v>1</v>
      </c>
      <c r="AE33" s="104">
        <v>7.8</v>
      </c>
      <c r="AF33" s="105">
        <v>7.8</v>
      </c>
      <c r="AG33" s="94"/>
      <c r="AH33" s="94"/>
      <c r="AI33" s="94"/>
      <c r="AJ33" s="94"/>
      <c r="AK33" s="94" t="s">
        <v>444</v>
      </c>
      <c r="AL33" s="100">
        <v>22</v>
      </c>
      <c r="AM33" s="106" t="s">
        <v>930</v>
      </c>
    </row>
    <row r="34" spans="1:39" s="2" customFormat="1" ht="99.95" customHeight="1" x14ac:dyDescent="0.25">
      <c r="A34" s="92" t="s">
        <v>309</v>
      </c>
      <c r="B34" s="94" t="s">
        <v>838</v>
      </c>
      <c r="C34" s="95" t="s">
        <v>708</v>
      </c>
      <c r="D34" s="96">
        <v>33</v>
      </c>
      <c r="E34" s="97"/>
      <c r="F34" s="97"/>
      <c r="G34" s="97"/>
      <c r="H34" s="99">
        <v>-41.394725000000001</v>
      </c>
      <c r="I34" s="99">
        <v>172.37796900000001</v>
      </c>
      <c r="J34" s="94" t="s">
        <v>370</v>
      </c>
      <c r="K34" s="100">
        <v>21</v>
      </c>
      <c r="L34" s="96">
        <v>21</v>
      </c>
      <c r="M34" s="96">
        <v>1929</v>
      </c>
      <c r="N34" s="96">
        <v>1929</v>
      </c>
      <c r="O34" s="99"/>
      <c r="P34" s="99">
        <v>510847.34725300001</v>
      </c>
      <c r="Q34" s="99">
        <f>Table17[[#This Row],[ThDA1]]/1000000</f>
        <v>0.51084734725299996</v>
      </c>
      <c r="R34" s="99">
        <f>Table17[[#This Row],[ThDA2]]/100*5</f>
        <v>2.554236736265E-2</v>
      </c>
      <c r="S34" s="99">
        <v>425731.20313699997</v>
      </c>
      <c r="T34" s="99">
        <f>Table17[[#This Row],[TwDA1]]/100*5</f>
        <v>21286.560156849999</v>
      </c>
      <c r="U34" s="99"/>
      <c r="V34" s="99">
        <v>0.51084734725299996</v>
      </c>
      <c r="W34" s="101">
        <f>Table17[[#This Row],[DA]]*1000000</f>
        <v>510847.34725299996</v>
      </c>
      <c r="X34" s="99">
        <f>0.02*POWER(Table17[[#This Row],[ThDA2]],1.95)</f>
        <v>5.3975630428937417E-3</v>
      </c>
      <c r="Y34" s="99">
        <v>3.5999999999999999E-3</v>
      </c>
      <c r="Z34" s="99"/>
      <c r="AA34" s="102">
        <v>5.3975630428937417E-3</v>
      </c>
      <c r="AB34" s="94" t="s">
        <v>70</v>
      </c>
      <c r="AC34" s="94" t="s">
        <v>70</v>
      </c>
      <c r="AD34" s="103" t="s">
        <v>1</v>
      </c>
      <c r="AE34" s="104">
        <v>7.8</v>
      </c>
      <c r="AF34" s="105">
        <v>7.8</v>
      </c>
      <c r="AG34" s="94"/>
      <c r="AH34" s="94"/>
      <c r="AI34" s="94"/>
      <c r="AJ34" s="94"/>
      <c r="AK34" s="94" t="s">
        <v>295</v>
      </c>
      <c r="AL34" s="100">
        <v>22</v>
      </c>
      <c r="AM34" s="106" t="s">
        <v>926</v>
      </c>
    </row>
    <row r="35" spans="1:39" s="2" customFormat="1" ht="99.95" customHeight="1" x14ac:dyDescent="0.25">
      <c r="A35" s="92" t="s">
        <v>298</v>
      </c>
      <c r="B35" s="94" t="s">
        <v>840</v>
      </c>
      <c r="C35" s="95"/>
      <c r="D35" s="96">
        <v>34</v>
      </c>
      <c r="E35" s="97"/>
      <c r="F35" s="97"/>
      <c r="G35" s="97"/>
      <c r="H35" s="99">
        <v>-41.404057999999999</v>
      </c>
      <c r="I35" s="99">
        <v>172.37365500000001</v>
      </c>
      <c r="J35" s="94" t="s">
        <v>370</v>
      </c>
      <c r="K35" s="100">
        <v>21</v>
      </c>
      <c r="L35" s="96">
        <v>21</v>
      </c>
      <c r="M35" s="96">
        <v>1929</v>
      </c>
      <c r="N35" s="96">
        <v>1929</v>
      </c>
      <c r="O35" s="99"/>
      <c r="P35" s="99"/>
      <c r="Q35" s="99"/>
      <c r="R35" s="99"/>
      <c r="S35" s="99"/>
      <c r="T35" s="99"/>
      <c r="U35" s="99"/>
      <c r="V35" s="99"/>
      <c r="W35" s="99"/>
      <c r="X35" s="99"/>
      <c r="Y35" s="99"/>
      <c r="Z35" s="99"/>
      <c r="AA35" s="102">
        <v>5.3975630428937417E-3</v>
      </c>
      <c r="AB35" s="94" t="s">
        <v>70</v>
      </c>
      <c r="AC35" s="94" t="s">
        <v>70</v>
      </c>
      <c r="AD35" s="103" t="s">
        <v>1</v>
      </c>
      <c r="AE35" s="104">
        <v>7.8</v>
      </c>
      <c r="AF35" s="105">
        <v>7.8</v>
      </c>
      <c r="AG35" s="94"/>
      <c r="AH35" s="94"/>
      <c r="AI35" s="94"/>
      <c r="AJ35" s="94"/>
      <c r="AK35" s="94" t="s">
        <v>295</v>
      </c>
      <c r="AL35" s="100">
        <v>22</v>
      </c>
      <c r="AM35" s="106" t="s">
        <v>926</v>
      </c>
    </row>
    <row r="36" spans="1:39" s="2" customFormat="1" ht="99.95" customHeight="1" x14ac:dyDescent="0.25">
      <c r="A36" s="92" t="s">
        <v>296</v>
      </c>
      <c r="B36" s="94" t="s">
        <v>838</v>
      </c>
      <c r="C36" s="95" t="s">
        <v>347</v>
      </c>
      <c r="D36" s="96">
        <v>35</v>
      </c>
      <c r="E36" s="97"/>
      <c r="F36" s="97"/>
      <c r="G36" s="97"/>
      <c r="H36" s="99">
        <v>-41.439182000000002</v>
      </c>
      <c r="I36" s="99">
        <v>172.29470699999999</v>
      </c>
      <c r="J36" s="94" t="s">
        <v>382</v>
      </c>
      <c r="K36" s="100">
        <v>21</v>
      </c>
      <c r="L36" s="96">
        <v>21</v>
      </c>
      <c r="M36" s="96">
        <v>1929</v>
      </c>
      <c r="N36" s="96">
        <v>1929</v>
      </c>
      <c r="O36" s="99"/>
      <c r="P36" s="99">
        <v>248922.07737899999</v>
      </c>
      <c r="Q36" s="99">
        <f>Table17[[#This Row],[ThDA1]]/1000000</f>
        <v>0.24892207737899999</v>
      </c>
      <c r="R36" s="99">
        <f>Table17[[#This Row],[ThDA2]]/100*5</f>
        <v>1.2446103868949999E-2</v>
      </c>
      <c r="S36" s="99">
        <v>229917.29450300001</v>
      </c>
      <c r="T36" s="99">
        <f>Table17[[#This Row],[TwDA1]]/100*5</f>
        <v>11495.864725150001</v>
      </c>
      <c r="U36" s="99"/>
      <c r="V36" s="99">
        <v>0.24892207737899999</v>
      </c>
      <c r="W36" s="101">
        <f>Table17[[#This Row],[DA]]*1000000</f>
        <v>248922.07737899999</v>
      </c>
      <c r="X36" s="99">
        <f>0.02*POWER(Table17[[#This Row],[ThDA2]],1.95)</f>
        <v>1.3284758328511814E-3</v>
      </c>
      <c r="Y36" s="99">
        <v>4.1999999999999997E-3</v>
      </c>
      <c r="Z36" s="99"/>
      <c r="AA36" s="102">
        <v>1.3284758328511814E-3</v>
      </c>
      <c r="AB36" s="94" t="s">
        <v>70</v>
      </c>
      <c r="AC36" s="94" t="s">
        <v>70</v>
      </c>
      <c r="AD36" s="103" t="s">
        <v>1</v>
      </c>
      <c r="AE36" s="104">
        <v>7.8</v>
      </c>
      <c r="AF36" s="105">
        <v>7.8</v>
      </c>
      <c r="AG36" s="94"/>
      <c r="AH36" s="94"/>
      <c r="AI36" s="94"/>
      <c r="AJ36" s="94"/>
      <c r="AK36" s="94" t="s">
        <v>295</v>
      </c>
      <c r="AL36" s="100">
        <v>22</v>
      </c>
      <c r="AM36" s="106" t="s">
        <v>926</v>
      </c>
    </row>
    <row r="37" spans="1:39" s="2" customFormat="1" ht="99.95" customHeight="1" x14ac:dyDescent="0.25">
      <c r="A37" s="92" t="s">
        <v>314</v>
      </c>
      <c r="B37" s="94" t="s">
        <v>838</v>
      </c>
      <c r="C37" s="95" t="s">
        <v>708</v>
      </c>
      <c r="D37" s="96">
        <v>36</v>
      </c>
      <c r="E37" s="97"/>
      <c r="F37" s="97"/>
      <c r="G37" s="97"/>
      <c r="H37" s="99">
        <v>-41.450831000000001</v>
      </c>
      <c r="I37" s="99">
        <v>172.272222</v>
      </c>
      <c r="J37" s="94" t="s">
        <v>382</v>
      </c>
      <c r="K37" s="100">
        <v>21</v>
      </c>
      <c r="L37" s="96">
        <v>21</v>
      </c>
      <c r="M37" s="96">
        <v>1929</v>
      </c>
      <c r="N37" s="96">
        <v>1929</v>
      </c>
      <c r="O37" s="99"/>
      <c r="P37" s="99">
        <v>190238.085444</v>
      </c>
      <c r="Q37" s="99">
        <f>Table17[[#This Row],[ThDA1]]/1000000</f>
        <v>0.190238085444</v>
      </c>
      <c r="R37" s="99">
        <f>Table17[[#This Row],[ThDA2]]/100*5</f>
        <v>9.5119042722000002E-3</v>
      </c>
      <c r="S37" s="99">
        <v>173967.72086999999</v>
      </c>
      <c r="T37" s="99">
        <f>Table17[[#This Row],[TwDA1]]/100*5</f>
        <v>8698.3860434999988</v>
      </c>
      <c r="U37" s="99"/>
      <c r="V37" s="99">
        <v>0.190238085444</v>
      </c>
      <c r="W37" s="101">
        <f>Table17[[#This Row],[DA]]*1000000</f>
        <v>190238.085444</v>
      </c>
      <c r="X37" s="99">
        <f>0.02*POWER(Table17[[#This Row],[ThDA2]],1.95)</f>
        <v>7.8642996966600369E-4</v>
      </c>
      <c r="Y37" s="99">
        <v>1.5E-3</v>
      </c>
      <c r="Z37" s="99"/>
      <c r="AA37" s="102">
        <v>7.8642996966600369E-4</v>
      </c>
      <c r="AB37" s="94" t="s">
        <v>70</v>
      </c>
      <c r="AC37" s="94" t="s">
        <v>70</v>
      </c>
      <c r="AD37" s="103" t="s">
        <v>1</v>
      </c>
      <c r="AE37" s="104">
        <v>7.8</v>
      </c>
      <c r="AF37" s="105">
        <v>7.8</v>
      </c>
      <c r="AG37" s="94"/>
      <c r="AH37" s="94"/>
      <c r="AI37" s="94"/>
      <c r="AJ37" s="94"/>
      <c r="AK37" s="94" t="s">
        <v>295</v>
      </c>
      <c r="AL37" s="100">
        <v>22</v>
      </c>
      <c r="AM37" s="106" t="s">
        <v>926</v>
      </c>
    </row>
    <row r="38" spans="1:39" s="2" customFormat="1" ht="99.95" customHeight="1" x14ac:dyDescent="0.25">
      <c r="A38" s="92" t="s">
        <v>745</v>
      </c>
      <c r="B38" s="94" t="s">
        <v>838</v>
      </c>
      <c r="C38" s="95" t="s">
        <v>708</v>
      </c>
      <c r="D38" s="96">
        <v>37</v>
      </c>
      <c r="E38" s="97"/>
      <c r="F38" s="97"/>
      <c r="G38" s="97"/>
      <c r="H38" s="99">
        <v>-41.46651</v>
      </c>
      <c r="I38" s="99">
        <v>172.238608</v>
      </c>
      <c r="J38" s="94" t="s">
        <v>382</v>
      </c>
      <c r="K38" s="100">
        <v>300</v>
      </c>
      <c r="L38" s="96">
        <v>300</v>
      </c>
      <c r="M38" s="96">
        <v>1650</v>
      </c>
      <c r="N38" s="96">
        <v>1650</v>
      </c>
      <c r="O38" s="99"/>
      <c r="P38" s="99">
        <v>178024.44090399999</v>
      </c>
      <c r="Q38" s="99">
        <f>Table17[[#This Row],[ThDA1]]/1000000</f>
        <v>0.17802444090399999</v>
      </c>
      <c r="R38" s="99">
        <f>Table17[[#This Row],[ThDA2]]/100*5</f>
        <v>8.9012220451999986E-3</v>
      </c>
      <c r="S38" s="99">
        <v>159450.42425400001</v>
      </c>
      <c r="T38" s="99">
        <f>Table17[[#This Row],[TwDA1]]/100*5</f>
        <v>7972.5212127000013</v>
      </c>
      <c r="U38" s="99"/>
      <c r="V38" s="99">
        <v>0.17802444090399999</v>
      </c>
      <c r="W38" s="101">
        <f>Table17[[#This Row],[DA]]*1000000</f>
        <v>178024.44090399999</v>
      </c>
      <c r="X38" s="99">
        <f>0.02*POWER(Table17[[#This Row],[ThDA2]],1.95)</f>
        <v>6.909796786236218E-4</v>
      </c>
      <c r="Y38" s="99">
        <v>2E-3</v>
      </c>
      <c r="Z38" s="99"/>
      <c r="AA38" s="102">
        <v>6.909796786236218E-4</v>
      </c>
      <c r="AB38" s="94" t="s">
        <v>70</v>
      </c>
      <c r="AC38" s="94" t="s">
        <v>70</v>
      </c>
      <c r="AD38" s="103" t="s">
        <v>433</v>
      </c>
      <c r="AE38" s="104" t="s">
        <v>7</v>
      </c>
      <c r="AF38" s="105"/>
      <c r="AG38" s="94"/>
      <c r="AH38" s="94"/>
      <c r="AI38" s="94"/>
      <c r="AJ38" s="94"/>
      <c r="AK38" s="94"/>
      <c r="AL38" s="100">
        <v>31</v>
      </c>
      <c r="AM38" s="106" t="s">
        <v>415</v>
      </c>
    </row>
    <row r="39" spans="1:39" s="2" customFormat="1" ht="99.95" customHeight="1" x14ac:dyDescent="0.25">
      <c r="A39" s="92" t="s">
        <v>299</v>
      </c>
      <c r="B39" s="94" t="s">
        <v>838</v>
      </c>
      <c r="C39" s="95" t="s">
        <v>348</v>
      </c>
      <c r="D39" s="96">
        <v>38</v>
      </c>
      <c r="E39" s="97"/>
      <c r="F39" s="97"/>
      <c r="G39" s="97"/>
      <c r="H39" s="99">
        <v>-41.468217000000003</v>
      </c>
      <c r="I39" s="99">
        <v>172.25750500000001</v>
      </c>
      <c r="J39" s="94" t="s">
        <v>382</v>
      </c>
      <c r="K39" s="100">
        <v>21</v>
      </c>
      <c r="L39" s="96">
        <v>21</v>
      </c>
      <c r="M39" s="96">
        <v>1929</v>
      </c>
      <c r="N39" s="96">
        <v>1929</v>
      </c>
      <c r="O39" s="99"/>
      <c r="P39" s="99">
        <v>266030.38584499998</v>
      </c>
      <c r="Q39" s="99">
        <f>Table17[[#This Row],[ThDA1]]/1000000</f>
        <v>0.26603038584499999</v>
      </c>
      <c r="R39" s="99">
        <f>Table17[[#This Row],[ThDA2]]/100*5</f>
        <v>1.330151929225E-2</v>
      </c>
      <c r="S39" s="99">
        <v>242088.29785800001</v>
      </c>
      <c r="T39" s="99">
        <f>Table17[[#This Row],[TwDA1]]/100*5</f>
        <v>12104.4148929</v>
      </c>
      <c r="U39" s="99"/>
      <c r="V39" s="99">
        <v>0.26603038584499999</v>
      </c>
      <c r="W39" s="101">
        <f>Table17[[#This Row],[DA]]*1000000</f>
        <v>266030.38584499998</v>
      </c>
      <c r="X39" s="99">
        <f>0.02*POWER(Table17[[#This Row],[ThDA2]],1.95)</f>
        <v>1.5123277532911863E-3</v>
      </c>
      <c r="Y39" s="99">
        <v>3.2000000000000002E-3</v>
      </c>
      <c r="Z39" s="99"/>
      <c r="AA39" s="102">
        <v>1.5123277532911863E-3</v>
      </c>
      <c r="AB39" s="94" t="s">
        <v>70</v>
      </c>
      <c r="AC39" s="94" t="s">
        <v>70</v>
      </c>
      <c r="AD39" s="103" t="s">
        <v>1</v>
      </c>
      <c r="AE39" s="104">
        <v>7.8</v>
      </c>
      <c r="AF39" s="105">
        <v>7.8</v>
      </c>
      <c r="AG39" s="94"/>
      <c r="AH39" s="94"/>
      <c r="AI39" s="94"/>
      <c r="AJ39" s="94"/>
      <c r="AK39" s="94" t="s">
        <v>295</v>
      </c>
      <c r="AL39" s="100">
        <v>22</v>
      </c>
      <c r="AM39" s="106" t="s">
        <v>926</v>
      </c>
    </row>
    <row r="40" spans="1:39" s="2" customFormat="1" ht="99.95" customHeight="1" x14ac:dyDescent="0.25">
      <c r="A40" s="92" t="s">
        <v>69</v>
      </c>
      <c r="B40" s="94" t="s">
        <v>838</v>
      </c>
      <c r="C40" s="95" t="s">
        <v>711</v>
      </c>
      <c r="D40" s="96">
        <v>39</v>
      </c>
      <c r="E40" s="97"/>
      <c r="F40" s="97"/>
      <c r="G40" s="97"/>
      <c r="H40" s="99">
        <v>-41.478085</v>
      </c>
      <c r="I40" s="99">
        <v>172.24061800000001</v>
      </c>
      <c r="J40" s="94" t="s">
        <v>382</v>
      </c>
      <c r="K40" s="100">
        <v>21</v>
      </c>
      <c r="L40" s="96">
        <v>21</v>
      </c>
      <c r="M40" s="96">
        <v>1929</v>
      </c>
      <c r="N40" s="96">
        <v>1929</v>
      </c>
      <c r="O40" s="99"/>
      <c r="P40" s="99">
        <v>541066.96768999996</v>
      </c>
      <c r="Q40" s="99">
        <f>Table17[[#This Row],[ThDA1]]/1000000</f>
        <v>0.54106696768999996</v>
      </c>
      <c r="R40" s="99">
        <f>Table17[[#This Row],[ThDA2]]/100*5</f>
        <v>2.7053348384499999E-2</v>
      </c>
      <c r="S40" s="99">
        <v>472843.68764100003</v>
      </c>
      <c r="T40" s="99">
        <f>Table17[[#This Row],[TwDA1]]/100*5</f>
        <v>23642.18438205</v>
      </c>
      <c r="U40" s="99">
        <v>0.45</v>
      </c>
      <c r="V40" s="99">
        <v>0.54106696768999996</v>
      </c>
      <c r="W40" s="101">
        <f>Table17[[#This Row],[DA]]*1000000</f>
        <v>541066.96768999996</v>
      </c>
      <c r="X40" s="99">
        <f>0.02*POWER(Table17[[#This Row],[ThDA2]],1.95)</f>
        <v>6.0376715890357426E-3</v>
      </c>
      <c r="Y40" s="99">
        <v>8.0000000000000002E-3</v>
      </c>
      <c r="Z40" s="99"/>
      <c r="AA40" s="102">
        <v>6.0376715890357426E-3</v>
      </c>
      <c r="AB40" s="94" t="s">
        <v>70</v>
      </c>
      <c r="AC40" s="94" t="s">
        <v>70</v>
      </c>
      <c r="AD40" s="103" t="s">
        <v>1</v>
      </c>
      <c r="AE40" s="104">
        <v>7.8</v>
      </c>
      <c r="AF40" s="105">
        <v>7.8</v>
      </c>
      <c r="AG40" s="94" t="s">
        <v>6</v>
      </c>
      <c r="AH40" s="94" t="s">
        <v>6</v>
      </c>
      <c r="AI40" s="94" t="s">
        <v>27</v>
      </c>
      <c r="AJ40" s="94"/>
      <c r="AK40" s="94"/>
      <c r="AL40" s="100">
        <v>46</v>
      </c>
      <c r="AM40" s="106" t="s">
        <v>564</v>
      </c>
    </row>
    <row r="41" spans="1:39" s="2" customFormat="1" ht="99.95" customHeight="1" x14ac:dyDescent="0.25">
      <c r="A41" s="92" t="s">
        <v>710</v>
      </c>
      <c r="B41" s="94" t="s">
        <v>838</v>
      </c>
      <c r="C41" s="95" t="s">
        <v>708</v>
      </c>
      <c r="D41" s="96">
        <v>40</v>
      </c>
      <c r="E41" s="97"/>
      <c r="F41" s="97"/>
      <c r="G41" s="97"/>
      <c r="H41" s="99">
        <v>-41.501362</v>
      </c>
      <c r="I41" s="99">
        <v>172.380988</v>
      </c>
      <c r="J41" s="94" t="s">
        <v>86</v>
      </c>
      <c r="K41" s="100">
        <v>21</v>
      </c>
      <c r="L41" s="96">
        <v>21</v>
      </c>
      <c r="M41" s="96">
        <v>1929</v>
      </c>
      <c r="N41" s="96">
        <v>1929</v>
      </c>
      <c r="O41" s="99"/>
      <c r="P41" s="99">
        <v>632693.81807299994</v>
      </c>
      <c r="Q41" s="99">
        <f>Table17[[#This Row],[ThDA1]]/1000000</f>
        <v>0.63269381807299996</v>
      </c>
      <c r="R41" s="99">
        <f>Table17[[#This Row],[ThDA2]]/100*5</f>
        <v>3.1634690903649995E-2</v>
      </c>
      <c r="S41" s="99">
        <v>546285.59464400006</v>
      </c>
      <c r="T41" s="99">
        <f>Table17[[#This Row],[TwDA1]]/100*5</f>
        <v>27314.279732200004</v>
      </c>
      <c r="U41" s="99"/>
      <c r="V41" s="99">
        <v>0.63269381807299996</v>
      </c>
      <c r="W41" s="101">
        <f>Table17[[#This Row],[DA]]*1000000</f>
        <v>632693.81807299994</v>
      </c>
      <c r="X41" s="99">
        <f>0.02*POWER(Table17[[#This Row],[ThDA2]],1.95)</f>
        <v>8.1913880130065828E-3</v>
      </c>
      <c r="Y41" s="99">
        <v>5.4000000000000003E-3</v>
      </c>
      <c r="Z41" s="99"/>
      <c r="AA41" s="102">
        <v>8.1913880130065828E-3</v>
      </c>
      <c r="AB41" s="94" t="s">
        <v>293</v>
      </c>
      <c r="AC41" s="94" t="s">
        <v>83</v>
      </c>
      <c r="AD41" s="103" t="s">
        <v>1</v>
      </c>
      <c r="AE41" s="104">
        <v>7.8</v>
      </c>
      <c r="AF41" s="105">
        <v>7.8</v>
      </c>
      <c r="AG41" s="94"/>
      <c r="AH41" s="94"/>
      <c r="AI41" s="94"/>
      <c r="AJ41" s="94"/>
      <c r="AK41" s="94" t="s">
        <v>295</v>
      </c>
      <c r="AL41" s="100">
        <v>22</v>
      </c>
      <c r="AM41" s="106" t="s">
        <v>926</v>
      </c>
    </row>
    <row r="42" spans="1:39" s="2" customFormat="1" ht="99.95" customHeight="1" x14ac:dyDescent="0.25">
      <c r="A42" s="92" t="s">
        <v>656</v>
      </c>
      <c r="B42" s="94" t="s">
        <v>838</v>
      </c>
      <c r="C42" s="95" t="s">
        <v>711</v>
      </c>
      <c r="D42" s="96">
        <v>41</v>
      </c>
      <c r="E42" s="97"/>
      <c r="F42" s="97"/>
      <c r="G42" s="97"/>
      <c r="H42" s="99">
        <v>-41.554602000000003</v>
      </c>
      <c r="I42" s="99">
        <v>172.375674</v>
      </c>
      <c r="J42" s="94" t="s">
        <v>86</v>
      </c>
      <c r="K42" s="100">
        <v>21</v>
      </c>
      <c r="L42" s="96">
        <v>21</v>
      </c>
      <c r="M42" s="96">
        <v>1929</v>
      </c>
      <c r="N42" s="96">
        <v>1929</v>
      </c>
      <c r="O42" s="99"/>
      <c r="P42" s="99">
        <v>331042.84429600002</v>
      </c>
      <c r="Q42" s="99">
        <f>Table17[[#This Row],[ThDA1]]/1000000</f>
        <v>0.33104284429600001</v>
      </c>
      <c r="R42" s="99">
        <f>Table17[[#This Row],[ThDA2]]/100*5</f>
        <v>1.65521422148E-2</v>
      </c>
      <c r="S42" s="99">
        <v>318670.770326</v>
      </c>
      <c r="T42" s="99">
        <f>Table17[[#This Row],[TwDA1]]/100*5</f>
        <v>15933.538516299999</v>
      </c>
      <c r="U42" s="99">
        <v>3.0499999999999999E-2</v>
      </c>
      <c r="V42" s="99">
        <v>0.33104284429600001</v>
      </c>
      <c r="W42" s="101">
        <f>Table17[[#This Row],[DA]]*1000000</f>
        <v>331042.84429600002</v>
      </c>
      <c r="X42" s="99">
        <f>0.02*POWER(Table17[[#This Row],[ThDA2]],1.95)</f>
        <v>2.3163500700585753E-3</v>
      </c>
      <c r="Y42" s="99">
        <v>5.0000000000000001E-3</v>
      </c>
      <c r="Z42" s="99"/>
      <c r="AA42" s="102">
        <v>2.3163500700585753E-3</v>
      </c>
      <c r="AB42" s="94" t="s">
        <v>72</v>
      </c>
      <c r="AC42" s="94" t="s">
        <v>83</v>
      </c>
      <c r="AD42" s="103" t="s">
        <v>1</v>
      </c>
      <c r="AE42" s="104">
        <v>7.8</v>
      </c>
      <c r="AF42" s="105">
        <v>7.8</v>
      </c>
      <c r="AG42" s="94" t="s">
        <v>6</v>
      </c>
      <c r="AH42" s="94" t="s">
        <v>9</v>
      </c>
      <c r="AI42" s="94"/>
      <c r="AJ42" s="94"/>
      <c r="AK42" s="94" t="s">
        <v>73</v>
      </c>
      <c r="AL42" s="100">
        <v>46</v>
      </c>
      <c r="AM42" s="106" t="s">
        <v>564</v>
      </c>
    </row>
    <row r="43" spans="1:39" s="2" customFormat="1" ht="99.95" customHeight="1" x14ac:dyDescent="0.25">
      <c r="A43" s="92" t="s">
        <v>657</v>
      </c>
      <c r="B43" s="94" t="s">
        <v>838</v>
      </c>
      <c r="C43" s="95" t="s">
        <v>711</v>
      </c>
      <c r="D43" s="96">
        <v>42</v>
      </c>
      <c r="E43" s="98"/>
      <c r="F43" s="98"/>
      <c r="G43" s="98"/>
      <c r="H43" s="99">
        <v>-41.556142999999999</v>
      </c>
      <c r="I43" s="99">
        <v>172.38871</v>
      </c>
      <c r="J43" s="94" t="s">
        <v>86</v>
      </c>
      <c r="K43" s="100">
        <v>21</v>
      </c>
      <c r="L43" s="96">
        <v>21</v>
      </c>
      <c r="M43" s="96">
        <v>1929</v>
      </c>
      <c r="N43" s="96">
        <v>1929</v>
      </c>
      <c r="O43" s="99"/>
      <c r="P43" s="99">
        <v>47886.083241</v>
      </c>
      <c r="Q43" s="99">
        <f>Table17[[#This Row],[ThDA1]]/1000000</f>
        <v>4.7886083241000001E-2</v>
      </c>
      <c r="R43" s="99">
        <f>Table17[[#This Row],[ThDA2]]/100*5</f>
        <v>2.39430416205E-3</v>
      </c>
      <c r="S43" s="99">
        <v>47684.726240999997</v>
      </c>
      <c r="T43" s="99">
        <f>Table17[[#This Row],[TwDA1]]/100*5</f>
        <v>2384.2363120499999</v>
      </c>
      <c r="U43" s="99">
        <v>0.2</v>
      </c>
      <c r="V43" s="99">
        <v>4.7886083241000001E-2</v>
      </c>
      <c r="W43" s="101">
        <f>Table17[[#This Row],[DA]]*1000000</f>
        <v>47886.083241</v>
      </c>
      <c r="X43" s="99">
        <f>0.02*POWER(Table17[[#This Row],[ThDA2]],1.95)</f>
        <v>5.3387325156458117E-5</v>
      </c>
      <c r="Y43" s="99">
        <v>1.8E-3</v>
      </c>
      <c r="Z43" s="99"/>
      <c r="AA43" s="102">
        <v>5.3387325156458117E-5</v>
      </c>
      <c r="AB43" s="94" t="s">
        <v>72</v>
      </c>
      <c r="AC43" s="94" t="s">
        <v>83</v>
      </c>
      <c r="AD43" s="103" t="s">
        <v>1</v>
      </c>
      <c r="AE43" s="104">
        <v>7.8</v>
      </c>
      <c r="AF43" s="105">
        <v>7.8</v>
      </c>
      <c r="AG43" s="94" t="s">
        <v>6</v>
      </c>
      <c r="AH43" s="94" t="s">
        <v>9</v>
      </c>
      <c r="AI43" s="94" t="s">
        <v>7</v>
      </c>
      <c r="AJ43" s="94"/>
      <c r="AK43" s="94" t="s">
        <v>80</v>
      </c>
      <c r="AL43" s="100">
        <v>46</v>
      </c>
      <c r="AM43" s="106" t="s">
        <v>564</v>
      </c>
    </row>
    <row r="44" spans="1:39" s="2" customFormat="1" ht="99.95" customHeight="1" x14ac:dyDescent="0.25">
      <c r="A44" s="92" t="s">
        <v>734</v>
      </c>
      <c r="B44" s="94" t="s">
        <v>838</v>
      </c>
      <c r="C44" s="95" t="s">
        <v>345</v>
      </c>
      <c r="D44" s="96">
        <v>43</v>
      </c>
      <c r="E44" s="97"/>
      <c r="F44" s="97"/>
      <c r="G44" s="97"/>
      <c r="H44" s="99">
        <v>-41.566899999999997</v>
      </c>
      <c r="I44" s="99">
        <v>172.36502200000001</v>
      </c>
      <c r="J44" s="94" t="s">
        <v>86</v>
      </c>
      <c r="K44" s="100">
        <v>21</v>
      </c>
      <c r="L44" s="96">
        <v>21</v>
      </c>
      <c r="M44" s="96">
        <v>1929</v>
      </c>
      <c r="N44" s="96">
        <v>1929</v>
      </c>
      <c r="O44" s="99"/>
      <c r="P44" s="99">
        <v>337075.67568400002</v>
      </c>
      <c r="Q44" s="99">
        <f>Table17[[#This Row],[ThDA1]]/1000000</f>
        <v>0.33707567568400004</v>
      </c>
      <c r="R44" s="99">
        <f>Table17[[#This Row],[ThDA2]]/100*5</f>
        <v>1.6853783784200001E-2</v>
      </c>
      <c r="S44" s="99">
        <v>317833.64516700001</v>
      </c>
      <c r="T44" s="99">
        <f>Table17[[#This Row],[TwDA1]]/100*5</f>
        <v>15891.682258350002</v>
      </c>
      <c r="U44" s="99"/>
      <c r="V44" s="99">
        <v>0.33707567568400004</v>
      </c>
      <c r="W44" s="101">
        <f>Table17[[#This Row],[DA]]*1000000</f>
        <v>337075.67568400002</v>
      </c>
      <c r="X44" s="99">
        <f>0.02*POWER(Table17[[#This Row],[ThDA2]],1.95)</f>
        <v>2.3993767846570771E-3</v>
      </c>
      <c r="Y44" s="99"/>
      <c r="Z44" s="99"/>
      <c r="AA44" s="102">
        <v>2.3993767846570771E-3</v>
      </c>
      <c r="AB44" s="94" t="s">
        <v>359</v>
      </c>
      <c r="AC44" s="94" t="s">
        <v>359</v>
      </c>
      <c r="AD44" s="103" t="s">
        <v>1</v>
      </c>
      <c r="AE44" s="104">
        <v>7.8</v>
      </c>
      <c r="AF44" s="105">
        <v>7.8</v>
      </c>
      <c r="AG44" s="94"/>
      <c r="AH44" s="94"/>
      <c r="AI44" s="94"/>
      <c r="AJ44" s="94"/>
      <c r="AK44" s="94"/>
      <c r="AL44" s="100">
        <v>22</v>
      </c>
      <c r="AM44" s="106" t="s">
        <v>930</v>
      </c>
    </row>
    <row r="45" spans="1:39" s="2" customFormat="1" ht="99.95" customHeight="1" x14ac:dyDescent="0.25">
      <c r="A45" s="92" t="s">
        <v>100</v>
      </c>
      <c r="B45" s="94" t="s">
        <v>838</v>
      </c>
      <c r="C45" s="95" t="s">
        <v>347</v>
      </c>
      <c r="D45" s="96">
        <v>44</v>
      </c>
      <c r="E45" s="97"/>
      <c r="F45" s="97"/>
      <c r="G45" s="97"/>
      <c r="H45" s="99">
        <v>-41.568263999999999</v>
      </c>
      <c r="I45" s="99">
        <v>173.29637600000001</v>
      </c>
      <c r="J45" s="94" t="s">
        <v>380</v>
      </c>
      <c r="K45" s="100">
        <v>2160</v>
      </c>
      <c r="L45" s="96">
        <v>2160</v>
      </c>
      <c r="M45" s="96">
        <v>-180</v>
      </c>
      <c r="N45" s="96">
        <v>-180</v>
      </c>
      <c r="O45" s="99">
        <v>80</v>
      </c>
      <c r="P45" s="99">
        <v>980572.08667400002</v>
      </c>
      <c r="Q45" s="99">
        <f>Table17[[#This Row],[ThDA1]]/1000000</f>
        <v>0.98057208667399998</v>
      </c>
      <c r="R45" s="99">
        <f>Table17[[#This Row],[ThDA2]]/100*5</f>
        <v>4.9028604333700002E-2</v>
      </c>
      <c r="S45" s="99">
        <v>888821.22797500005</v>
      </c>
      <c r="T45" s="99">
        <f>Table17[[#This Row],[TwDA1]]/100*5</f>
        <v>44441.061398749996</v>
      </c>
      <c r="U45" s="99"/>
      <c r="V45" s="99">
        <v>0.98057208667399998</v>
      </c>
      <c r="W45" s="101">
        <f>Table17[[#This Row],[DA]]*1000000</f>
        <v>980572.08667400002</v>
      </c>
      <c r="X45" s="99">
        <f>0.02*POWER(Table17[[#This Row],[ThDA2]],1.95)</f>
        <v>1.9249305802667288E-2</v>
      </c>
      <c r="Y45" s="99"/>
      <c r="Z45" s="99"/>
      <c r="AA45" s="102">
        <v>1.9249305802667288E-2</v>
      </c>
      <c r="AB45" s="94" t="s">
        <v>199</v>
      </c>
      <c r="AC45" s="94" t="s">
        <v>185</v>
      </c>
      <c r="AD45" s="103" t="s">
        <v>27</v>
      </c>
      <c r="AE45" s="104" t="s">
        <v>7</v>
      </c>
      <c r="AF45" s="105"/>
      <c r="AG45" s="94" t="s">
        <v>6</v>
      </c>
      <c r="AH45" s="94" t="s">
        <v>9</v>
      </c>
      <c r="AI45" s="94" t="s">
        <v>7</v>
      </c>
      <c r="AJ45" s="94"/>
      <c r="AK45" s="94" t="s">
        <v>280</v>
      </c>
      <c r="AL45" s="100">
        <v>28</v>
      </c>
      <c r="AM45" s="106" t="s">
        <v>932</v>
      </c>
    </row>
    <row r="46" spans="1:39" s="2" customFormat="1" ht="99.95" customHeight="1" x14ac:dyDescent="0.25">
      <c r="A46" s="92" t="s">
        <v>297</v>
      </c>
      <c r="B46" s="94" t="s">
        <v>838</v>
      </c>
      <c r="C46" s="95" t="s">
        <v>347</v>
      </c>
      <c r="D46" s="96">
        <v>45</v>
      </c>
      <c r="E46" s="97"/>
      <c r="F46" s="97"/>
      <c r="G46" s="97"/>
      <c r="H46" s="99">
        <v>-41.622518999999997</v>
      </c>
      <c r="I46" s="99">
        <v>172.21096499999999</v>
      </c>
      <c r="J46" s="94" t="s">
        <v>382</v>
      </c>
      <c r="K46" s="100">
        <v>21</v>
      </c>
      <c r="L46" s="96">
        <v>21</v>
      </c>
      <c r="M46" s="96">
        <v>1929</v>
      </c>
      <c r="N46" s="96">
        <v>1929</v>
      </c>
      <c r="O46" s="99"/>
      <c r="P46" s="99">
        <v>819881.57660300005</v>
      </c>
      <c r="Q46" s="99">
        <f>Table17[[#This Row],[ThDA1]]/1000000</f>
        <v>0.8198815766030001</v>
      </c>
      <c r="R46" s="99">
        <f>Table17[[#This Row],[ThDA2]]/100*5</f>
        <v>4.0994078830150008E-2</v>
      </c>
      <c r="S46" s="99">
        <v>767972.34233300004</v>
      </c>
      <c r="T46" s="99">
        <f>Table17[[#This Row],[TwDA1]]/100*5</f>
        <v>38398.617116649999</v>
      </c>
      <c r="U46" s="99"/>
      <c r="V46" s="99">
        <v>0.8198815766030001</v>
      </c>
      <c r="W46" s="101">
        <f>Table17[[#This Row],[DA]]*1000000</f>
        <v>819881.57660300005</v>
      </c>
      <c r="X46" s="99">
        <f>0.02*POWER(Table17[[#This Row],[ThDA2]],1.95)</f>
        <v>1.3578277947368583E-2</v>
      </c>
      <c r="Y46" s="99">
        <v>3.8E-3</v>
      </c>
      <c r="Z46" s="99"/>
      <c r="AA46" s="102">
        <v>1.3578277947368583E-2</v>
      </c>
      <c r="AB46" s="94" t="s">
        <v>293</v>
      </c>
      <c r="AC46" s="94" t="s">
        <v>83</v>
      </c>
      <c r="AD46" s="103" t="s">
        <v>1</v>
      </c>
      <c r="AE46" s="104">
        <v>7.8</v>
      </c>
      <c r="AF46" s="105">
        <v>7.8</v>
      </c>
      <c r="AG46" s="94"/>
      <c r="AH46" s="94"/>
      <c r="AI46" s="94"/>
      <c r="AJ46" s="94"/>
      <c r="AK46" s="94" t="s">
        <v>295</v>
      </c>
      <c r="AL46" s="100">
        <v>22</v>
      </c>
      <c r="AM46" s="106" t="s">
        <v>926</v>
      </c>
    </row>
    <row r="47" spans="1:39" s="2" customFormat="1" ht="99.95" customHeight="1" x14ac:dyDescent="0.25">
      <c r="A47" s="92" t="s">
        <v>305</v>
      </c>
      <c r="B47" s="94" t="s">
        <v>838</v>
      </c>
      <c r="C47" s="95" t="s">
        <v>708</v>
      </c>
      <c r="D47" s="96">
        <v>46</v>
      </c>
      <c r="E47" s="97"/>
      <c r="F47" s="97"/>
      <c r="G47" s="97"/>
      <c r="H47" s="99">
        <v>-41.648077999999998</v>
      </c>
      <c r="I47" s="99">
        <v>172.20542599999999</v>
      </c>
      <c r="J47" s="94" t="s">
        <v>382</v>
      </c>
      <c r="K47" s="100">
        <v>21</v>
      </c>
      <c r="L47" s="96">
        <v>21</v>
      </c>
      <c r="M47" s="96">
        <v>1929</v>
      </c>
      <c r="N47" s="96">
        <v>1929</v>
      </c>
      <c r="O47" s="99"/>
      <c r="P47" s="99">
        <v>1081369.5279300001</v>
      </c>
      <c r="Q47" s="99">
        <f>Table17[[#This Row],[ThDA1]]/1000000</f>
        <v>1.0813695279300002</v>
      </c>
      <c r="R47" s="99">
        <f>Table17[[#This Row],[ThDA2]]/100*5</f>
        <v>5.4068476396500004E-2</v>
      </c>
      <c r="S47" s="99">
        <v>995487.57706000004</v>
      </c>
      <c r="T47" s="99">
        <f>Table17[[#This Row],[TwDA1]]/100*5</f>
        <v>49774.378853000002</v>
      </c>
      <c r="U47" s="99"/>
      <c r="V47" s="99">
        <v>1.0813695279300002</v>
      </c>
      <c r="W47" s="101">
        <f>Table17[[#This Row],[DA]]*1000000</f>
        <v>1081369.5279300001</v>
      </c>
      <c r="X47" s="99">
        <f>0.02*POWER(Table17[[#This Row],[ThDA2]],1.95)</f>
        <v>2.329590271638932E-2</v>
      </c>
      <c r="Y47" s="99">
        <v>2E-3</v>
      </c>
      <c r="Z47" s="99"/>
      <c r="AA47" s="102">
        <v>2.329590271638932E-2</v>
      </c>
      <c r="AB47" s="94" t="s">
        <v>304</v>
      </c>
      <c r="AC47" s="94" t="s">
        <v>446</v>
      </c>
      <c r="AD47" s="103" t="s">
        <v>1</v>
      </c>
      <c r="AE47" s="104">
        <v>7.8</v>
      </c>
      <c r="AF47" s="105">
        <v>7.8</v>
      </c>
      <c r="AG47" s="94"/>
      <c r="AH47" s="94"/>
      <c r="AI47" s="94"/>
      <c r="AJ47" s="94"/>
      <c r="AK47" s="94" t="s">
        <v>295</v>
      </c>
      <c r="AL47" s="100">
        <v>22</v>
      </c>
      <c r="AM47" s="106" t="s">
        <v>926</v>
      </c>
    </row>
    <row r="48" spans="1:39" s="2" customFormat="1" ht="99.95" customHeight="1" x14ac:dyDescent="0.25">
      <c r="A48" s="71" t="s">
        <v>658</v>
      </c>
      <c r="B48" s="8" t="s">
        <v>840</v>
      </c>
      <c r="C48" s="55"/>
      <c r="D48" s="4">
        <v>47</v>
      </c>
      <c r="E48" s="52"/>
      <c r="F48" s="52"/>
      <c r="G48" s="52"/>
      <c r="H48" s="21">
        <v>-41.657992999999998</v>
      </c>
      <c r="I48" s="21">
        <v>172.273325</v>
      </c>
      <c r="J48" s="8" t="s">
        <v>86</v>
      </c>
      <c r="K48" s="4">
        <v>21</v>
      </c>
      <c r="L48" s="10">
        <v>21</v>
      </c>
      <c r="M48" s="10">
        <v>1929</v>
      </c>
      <c r="N48" s="10">
        <v>1929</v>
      </c>
      <c r="O48" s="21"/>
      <c r="P48" s="21"/>
      <c r="Q48" s="21"/>
      <c r="R48" s="21"/>
      <c r="S48" s="21"/>
      <c r="T48" s="21"/>
      <c r="U48" s="21"/>
      <c r="V48" s="21"/>
      <c r="W48" s="21"/>
      <c r="X48" s="21"/>
      <c r="Y48" s="21"/>
      <c r="Z48" s="21"/>
      <c r="AA48" s="63"/>
      <c r="AB48" s="8" t="s">
        <v>359</v>
      </c>
      <c r="AC48" s="36" t="s">
        <v>359</v>
      </c>
      <c r="AD48" s="8" t="s">
        <v>1</v>
      </c>
      <c r="AE48" s="11">
        <v>7.8</v>
      </c>
      <c r="AF48" s="14">
        <v>7.8</v>
      </c>
      <c r="AG48" s="8"/>
      <c r="AH48" s="8"/>
      <c r="AI48" s="8"/>
      <c r="AJ48" s="8"/>
      <c r="AK48" s="8"/>
      <c r="AL48" s="4">
        <v>22</v>
      </c>
      <c r="AM48" s="73" t="s">
        <v>749</v>
      </c>
    </row>
    <row r="49" spans="1:39" s="2" customFormat="1" ht="99.95" customHeight="1" x14ac:dyDescent="0.25">
      <c r="A49" s="71" t="s">
        <v>654</v>
      </c>
      <c r="B49" s="8" t="s">
        <v>838</v>
      </c>
      <c r="C49" s="55" t="s">
        <v>708</v>
      </c>
      <c r="D49" s="4">
        <v>48</v>
      </c>
      <c r="E49" s="52"/>
      <c r="F49" s="52"/>
      <c r="G49" s="52"/>
      <c r="H49" s="21">
        <v>-41.664313999999997</v>
      </c>
      <c r="I49" s="21">
        <v>172.332785</v>
      </c>
      <c r="J49" s="8" t="s">
        <v>86</v>
      </c>
      <c r="K49" s="4">
        <v>21</v>
      </c>
      <c r="L49" s="10">
        <v>21</v>
      </c>
      <c r="M49" s="10">
        <v>1929</v>
      </c>
      <c r="N49" s="10">
        <v>1929</v>
      </c>
      <c r="O49" s="21"/>
      <c r="P49" s="49">
        <v>850152.54969300004</v>
      </c>
      <c r="Q49" s="49">
        <f>Table17[[#This Row],[ThDA1]]/1000000</f>
        <v>0.85015254969300003</v>
      </c>
      <c r="R49" s="49">
        <f>Table17[[#This Row],[ThDA2]]/100*5</f>
        <v>4.250762748465E-2</v>
      </c>
      <c r="S49" s="49">
        <v>773327.233977</v>
      </c>
      <c r="T49" s="21">
        <f>Table17[[#This Row],[TwDA1]]/100*5</f>
        <v>38666.36169885</v>
      </c>
      <c r="U49" s="21"/>
      <c r="V49" s="49">
        <v>0.85015254969300003</v>
      </c>
      <c r="W49" s="49">
        <f>Table17[[#This Row],[DA]]*1000000</f>
        <v>850152.54969300004</v>
      </c>
      <c r="X49" s="21">
        <f>0.02*POWER(Table17[[#This Row],[ThDA2]],1.95)</f>
        <v>1.45729970128846E-2</v>
      </c>
      <c r="Y49" s="21"/>
      <c r="Z49" s="21"/>
      <c r="AA49" s="63">
        <v>1.45729970128846E-2</v>
      </c>
      <c r="AB49" s="8" t="s">
        <v>359</v>
      </c>
      <c r="AC49" s="36" t="s">
        <v>359</v>
      </c>
      <c r="AD49" s="8" t="s">
        <v>1</v>
      </c>
      <c r="AE49" s="11">
        <v>7.8</v>
      </c>
      <c r="AF49" s="14">
        <v>7.8</v>
      </c>
      <c r="AG49" s="8"/>
      <c r="AH49" s="8"/>
      <c r="AI49" s="8"/>
      <c r="AJ49" s="8"/>
      <c r="AK49" s="8"/>
      <c r="AL49" s="4">
        <v>22</v>
      </c>
      <c r="AM49" s="73" t="s">
        <v>749</v>
      </c>
    </row>
    <row r="50" spans="1:39" s="2" customFormat="1" ht="99.95" customHeight="1" x14ac:dyDescent="0.25">
      <c r="A50" s="71" t="s">
        <v>655</v>
      </c>
      <c r="B50" s="8" t="s">
        <v>838</v>
      </c>
      <c r="C50" s="55" t="s">
        <v>711</v>
      </c>
      <c r="D50" s="4">
        <v>49</v>
      </c>
      <c r="E50" s="52"/>
      <c r="F50" s="52"/>
      <c r="G50" s="52"/>
      <c r="H50" s="21">
        <v>-41.676606</v>
      </c>
      <c r="I50" s="21">
        <v>172.308244</v>
      </c>
      <c r="J50" s="8" t="s">
        <v>86</v>
      </c>
      <c r="K50" s="4">
        <v>21</v>
      </c>
      <c r="L50" s="10">
        <v>21</v>
      </c>
      <c r="M50" s="10">
        <v>1929</v>
      </c>
      <c r="N50" s="10">
        <v>1929</v>
      </c>
      <c r="O50" s="21"/>
      <c r="P50" s="49">
        <v>291454.56528799998</v>
      </c>
      <c r="Q50" s="49">
        <f>Table17[[#This Row],[ThDA1]]/1000000</f>
        <v>0.29145456528799996</v>
      </c>
      <c r="R50" s="49">
        <f>Table17[[#This Row],[ThDA2]]/100*5</f>
        <v>1.4572728264399997E-2</v>
      </c>
      <c r="S50" s="49">
        <v>264463.406005</v>
      </c>
      <c r="T50" s="21">
        <f>Table17[[#This Row],[TwDA1]]/100*5</f>
        <v>13223.17030025</v>
      </c>
      <c r="U50" s="21">
        <v>5.8000000000000003E-2</v>
      </c>
      <c r="V50" s="49">
        <v>0.29145456528799996</v>
      </c>
      <c r="W50" s="49">
        <f>Table17[[#This Row],[DA]]*1000000</f>
        <v>291454.56528799998</v>
      </c>
      <c r="X50" s="21">
        <f>0.02*POWER(Table17[[#This Row],[ThDA2]],1.95)</f>
        <v>1.8069376927322225E-3</v>
      </c>
      <c r="Y50" s="21">
        <v>5.0000000000000001E-3</v>
      </c>
      <c r="Z50" s="21"/>
      <c r="AA50" s="63">
        <v>1.8069376927322225E-3</v>
      </c>
      <c r="AB50" s="8" t="s">
        <v>70</v>
      </c>
      <c r="AC50" s="36" t="s">
        <v>70</v>
      </c>
      <c r="AD50" s="12" t="s">
        <v>1</v>
      </c>
      <c r="AE50" s="11">
        <v>7.8</v>
      </c>
      <c r="AF50" s="14">
        <v>7.8</v>
      </c>
      <c r="AG50" s="33"/>
      <c r="AH50" s="8"/>
      <c r="AI50" s="8"/>
      <c r="AJ50" s="8"/>
      <c r="AK50" s="8" t="s">
        <v>278</v>
      </c>
      <c r="AL50" s="4">
        <v>46</v>
      </c>
      <c r="AM50" s="78" t="s">
        <v>564</v>
      </c>
    </row>
    <row r="51" spans="1:39" s="7" customFormat="1" ht="99.95" customHeight="1" x14ac:dyDescent="0.25">
      <c r="A51" s="71" t="s">
        <v>307</v>
      </c>
      <c r="B51" s="8" t="s">
        <v>840</v>
      </c>
      <c r="C51" s="55"/>
      <c r="D51" s="4">
        <v>50</v>
      </c>
      <c r="E51" s="52"/>
      <c r="F51" s="52"/>
      <c r="G51" s="52"/>
      <c r="H51" s="21">
        <v>-41.682206999999998</v>
      </c>
      <c r="I51" s="21">
        <v>172.06778499999999</v>
      </c>
      <c r="J51" s="8" t="s">
        <v>402</v>
      </c>
      <c r="K51" s="4">
        <v>-18</v>
      </c>
      <c r="L51" s="4">
        <v>-18</v>
      </c>
      <c r="M51" s="10">
        <v>1968</v>
      </c>
      <c r="N51" s="10">
        <v>1968</v>
      </c>
      <c r="O51" s="21"/>
      <c r="P51" s="21"/>
      <c r="Q51" s="21"/>
      <c r="R51" s="21"/>
      <c r="S51" s="21"/>
      <c r="T51" s="21"/>
      <c r="U51" s="21"/>
      <c r="V51" s="21"/>
      <c r="W51" s="21"/>
      <c r="X51" s="21"/>
      <c r="Y51" s="21">
        <v>8.0000000000000004E-4</v>
      </c>
      <c r="Z51" s="21"/>
      <c r="AA51" s="63">
        <v>8.0000000000000004E-4</v>
      </c>
      <c r="AB51" s="8" t="s">
        <v>180</v>
      </c>
      <c r="AC51" s="36" t="s">
        <v>180</v>
      </c>
      <c r="AD51" s="8" t="s">
        <v>1</v>
      </c>
      <c r="AE51" s="6">
        <v>7.4</v>
      </c>
      <c r="AF51" s="21">
        <v>7.4</v>
      </c>
      <c r="AG51" s="33"/>
      <c r="AH51" s="8"/>
      <c r="AI51" s="8"/>
      <c r="AJ51" s="8"/>
      <c r="AK51" s="8" t="s">
        <v>328</v>
      </c>
      <c r="AL51" s="4">
        <v>22</v>
      </c>
      <c r="AM51" s="73" t="s">
        <v>749</v>
      </c>
    </row>
    <row r="52" spans="1:39" s="2" customFormat="1" ht="99.95" customHeight="1" x14ac:dyDescent="0.25">
      <c r="A52" s="71" t="s">
        <v>307</v>
      </c>
      <c r="B52" s="8" t="s">
        <v>840</v>
      </c>
      <c r="C52" s="55"/>
      <c r="D52" s="4">
        <v>51</v>
      </c>
      <c r="E52" s="52"/>
      <c r="F52" s="52"/>
      <c r="G52" s="52"/>
      <c r="H52" s="21">
        <v>-41.684590999999998</v>
      </c>
      <c r="I52" s="21">
        <v>172.06301500000001</v>
      </c>
      <c r="J52" s="8" t="s">
        <v>402</v>
      </c>
      <c r="K52" s="4">
        <v>21</v>
      </c>
      <c r="L52" s="10">
        <v>21</v>
      </c>
      <c r="M52" s="10">
        <v>1929</v>
      </c>
      <c r="N52" s="10">
        <v>1929</v>
      </c>
      <c r="O52" s="21"/>
      <c r="P52" s="21"/>
      <c r="Q52" s="21"/>
      <c r="R52" s="21"/>
      <c r="S52" s="21"/>
      <c r="T52" s="21"/>
      <c r="U52" s="21"/>
      <c r="V52" s="21"/>
      <c r="W52" s="21"/>
      <c r="X52" s="21"/>
      <c r="Y52" s="21">
        <v>1.8E-3</v>
      </c>
      <c r="Z52" s="21"/>
      <c r="AA52" s="63">
        <v>1.8E-3</v>
      </c>
      <c r="AB52" s="8" t="s">
        <v>180</v>
      </c>
      <c r="AC52" s="36" t="s">
        <v>180</v>
      </c>
      <c r="AD52" s="8" t="s">
        <v>1</v>
      </c>
      <c r="AE52" s="6">
        <v>7.8</v>
      </c>
      <c r="AF52" s="21">
        <v>7.8</v>
      </c>
      <c r="AG52" s="33"/>
      <c r="AH52" s="8"/>
      <c r="AI52" s="8"/>
      <c r="AJ52" s="8"/>
      <c r="AK52" s="8" t="s">
        <v>295</v>
      </c>
      <c r="AL52" s="4">
        <v>22</v>
      </c>
      <c r="AM52" s="72" t="s">
        <v>790</v>
      </c>
    </row>
    <row r="53" spans="1:39" s="2" customFormat="1" ht="99.95" customHeight="1" x14ac:dyDescent="0.25">
      <c r="A53" s="71" t="s">
        <v>310</v>
      </c>
      <c r="B53" s="8" t="s">
        <v>840</v>
      </c>
      <c r="C53" s="55"/>
      <c r="D53" s="4">
        <v>52</v>
      </c>
      <c r="E53" s="52"/>
      <c r="F53" s="52"/>
      <c r="G53" s="52"/>
      <c r="H53" s="21">
        <v>-41.787083000000003</v>
      </c>
      <c r="I53" s="21">
        <v>172.261743</v>
      </c>
      <c r="J53" s="8" t="s">
        <v>86</v>
      </c>
      <c r="K53" s="4">
        <v>21</v>
      </c>
      <c r="L53" s="10">
        <v>21</v>
      </c>
      <c r="M53" s="10">
        <v>1929</v>
      </c>
      <c r="N53" s="10">
        <v>1929</v>
      </c>
      <c r="O53" s="21"/>
      <c r="P53" s="21"/>
      <c r="Q53" s="21"/>
      <c r="R53" s="21"/>
      <c r="S53" s="21"/>
      <c r="T53" s="21"/>
      <c r="U53" s="21"/>
      <c r="V53" s="21"/>
      <c r="W53" s="21"/>
      <c r="X53" s="21"/>
      <c r="Y53" s="21">
        <v>1.6999999999999999E-3</v>
      </c>
      <c r="Z53" s="21"/>
      <c r="AA53" s="63">
        <v>1.6999999999999999E-3</v>
      </c>
      <c r="AB53" s="8" t="s">
        <v>311</v>
      </c>
      <c r="AC53" s="36" t="s">
        <v>359</v>
      </c>
      <c r="AD53" s="8" t="s">
        <v>1</v>
      </c>
      <c r="AE53" s="6">
        <v>7.8</v>
      </c>
      <c r="AF53" s="21">
        <v>7.8</v>
      </c>
      <c r="AG53" s="33"/>
      <c r="AH53" s="8"/>
      <c r="AI53" s="8"/>
      <c r="AJ53" s="8"/>
      <c r="AK53" s="8" t="s">
        <v>295</v>
      </c>
      <c r="AL53" s="4">
        <v>22</v>
      </c>
      <c r="AM53" s="72" t="s">
        <v>790</v>
      </c>
    </row>
    <row r="54" spans="1:39" s="2" customFormat="1" ht="99.95" customHeight="1" x14ac:dyDescent="0.25">
      <c r="A54" s="71" t="s">
        <v>86</v>
      </c>
      <c r="B54" s="8" t="s">
        <v>838</v>
      </c>
      <c r="C54" s="55" t="s">
        <v>711</v>
      </c>
      <c r="D54" s="4">
        <v>53</v>
      </c>
      <c r="E54" s="52"/>
      <c r="F54" s="52"/>
      <c r="G54" s="52"/>
      <c r="H54" s="21">
        <v>-41.817627000000002</v>
      </c>
      <c r="I54" s="21">
        <v>172.07639</v>
      </c>
      <c r="J54" s="8" t="s">
        <v>86</v>
      </c>
      <c r="K54" s="4">
        <v>-18</v>
      </c>
      <c r="L54" s="4">
        <v>-18</v>
      </c>
      <c r="M54" s="10">
        <v>1968</v>
      </c>
      <c r="N54" s="10">
        <v>1968</v>
      </c>
      <c r="O54" s="30"/>
      <c r="P54" s="49">
        <v>204310.53122599999</v>
      </c>
      <c r="Q54" s="49">
        <f>Table17[[#This Row],[ThDA1]]/1000000</f>
        <v>0.20431053122599999</v>
      </c>
      <c r="R54" s="49">
        <f>Table17[[#This Row],[ThDA2]]/100*5</f>
        <v>1.0215526561299999E-2</v>
      </c>
      <c r="S54" s="49">
        <v>188996.177719</v>
      </c>
      <c r="T54" s="21">
        <f>Table17[[#This Row],[TwDA1]]/100*5</f>
        <v>9449.8088859500003</v>
      </c>
      <c r="U54" s="21">
        <v>0.14099999999999999</v>
      </c>
      <c r="V54" s="49">
        <v>0.20431053122599999</v>
      </c>
      <c r="W54" s="49">
        <f>Table17[[#This Row],[DA]]*1000000</f>
        <v>204310.53122599999</v>
      </c>
      <c r="X54" s="21">
        <f>0.02*POWER(Table17[[#This Row],[ThDA2]],1.95)</f>
        <v>9.0385125217228447E-4</v>
      </c>
      <c r="Y54" s="21">
        <v>4.0999999999999995E-3</v>
      </c>
      <c r="Z54" s="21"/>
      <c r="AA54" s="63">
        <v>9.0385125217228447E-4</v>
      </c>
      <c r="AB54" s="8" t="s">
        <v>87</v>
      </c>
      <c r="AC54" s="36" t="s">
        <v>70</v>
      </c>
      <c r="AD54" s="8" t="s">
        <v>1</v>
      </c>
      <c r="AE54" s="11">
        <v>7.4</v>
      </c>
      <c r="AF54" s="14">
        <v>7.4</v>
      </c>
      <c r="AG54" s="33" t="s">
        <v>6</v>
      </c>
      <c r="AH54" s="8" t="s">
        <v>6</v>
      </c>
      <c r="AI54" s="8" t="s">
        <v>88</v>
      </c>
      <c r="AJ54" s="8"/>
      <c r="AK54" s="20" t="s">
        <v>89</v>
      </c>
      <c r="AL54" s="4">
        <v>46</v>
      </c>
      <c r="AM54" s="78" t="s">
        <v>564</v>
      </c>
    </row>
    <row r="55" spans="1:39" s="2" customFormat="1" ht="99.95" customHeight="1" x14ac:dyDescent="0.25">
      <c r="A55" s="71" t="s">
        <v>325</v>
      </c>
      <c r="B55" s="8" t="s">
        <v>838</v>
      </c>
      <c r="C55" s="55" t="s">
        <v>347</v>
      </c>
      <c r="D55" s="4">
        <v>54</v>
      </c>
      <c r="E55" s="52"/>
      <c r="F55" s="52"/>
      <c r="G55" s="52"/>
      <c r="H55" s="21">
        <v>-41.819715000000002</v>
      </c>
      <c r="I55" s="21">
        <v>172.099188</v>
      </c>
      <c r="J55" s="8" t="s">
        <v>86</v>
      </c>
      <c r="K55" s="4">
        <v>-18</v>
      </c>
      <c r="L55" s="4">
        <v>-18</v>
      </c>
      <c r="M55" s="10">
        <v>1968</v>
      </c>
      <c r="N55" s="10">
        <v>1968</v>
      </c>
      <c r="O55" s="21"/>
      <c r="P55" s="49">
        <v>107456.513404</v>
      </c>
      <c r="Q55" s="49">
        <f>Table17[[#This Row],[ThDA1]]/1000000</f>
        <v>0.107456513404</v>
      </c>
      <c r="R55" s="49">
        <f>Table17[[#This Row],[ThDA2]]/100*5</f>
        <v>5.3728256702E-3</v>
      </c>
      <c r="S55" s="49">
        <v>88492.840502000006</v>
      </c>
      <c r="T55" s="21">
        <f>Table17[[#This Row],[TwDA1]]/100*5</f>
        <v>4424.6420251</v>
      </c>
      <c r="U55" s="21"/>
      <c r="V55" s="49">
        <v>0.107456513404</v>
      </c>
      <c r="W55" s="49">
        <f>Table17[[#This Row],[DA]]*1000000</f>
        <v>107456.513404</v>
      </c>
      <c r="X55" s="21">
        <f>0.02*POWER(Table17[[#This Row],[ThDA2]],1.95)</f>
        <v>2.581866892672831E-4</v>
      </c>
      <c r="Y55" s="21">
        <v>1.2999999999999999E-3</v>
      </c>
      <c r="Z55" s="21"/>
      <c r="AA55" s="63">
        <v>2.581866892672831E-4</v>
      </c>
      <c r="AB55" s="8" t="s">
        <v>326</v>
      </c>
      <c r="AC55" s="36" t="s">
        <v>70</v>
      </c>
      <c r="AD55" s="8" t="s">
        <v>1</v>
      </c>
      <c r="AE55" s="6">
        <v>7.4</v>
      </c>
      <c r="AF55" s="21">
        <v>7.4</v>
      </c>
      <c r="AG55" s="33"/>
      <c r="AH55" s="8"/>
      <c r="AI55" s="8"/>
      <c r="AJ55" s="8"/>
      <c r="AK55" s="8" t="s">
        <v>327</v>
      </c>
      <c r="AL55" s="4">
        <v>22</v>
      </c>
      <c r="AM55" s="73" t="s">
        <v>749</v>
      </c>
    </row>
    <row r="56" spans="1:39" s="2" customFormat="1" ht="99.95" customHeight="1" x14ac:dyDescent="0.25">
      <c r="A56" s="71" t="s">
        <v>585</v>
      </c>
      <c r="B56" s="8" t="s">
        <v>840</v>
      </c>
      <c r="C56" s="55"/>
      <c r="D56" s="4">
        <v>55</v>
      </c>
      <c r="E56" s="52"/>
      <c r="F56" s="52"/>
      <c r="G56" s="52"/>
      <c r="H56" s="21">
        <v>-41.823590000000003</v>
      </c>
      <c r="I56" s="21">
        <v>172.04193900000001</v>
      </c>
      <c r="J56" s="8" t="s">
        <v>86</v>
      </c>
      <c r="K56" s="4">
        <v>21</v>
      </c>
      <c r="L56" s="10">
        <v>21</v>
      </c>
      <c r="M56" s="10">
        <v>1929</v>
      </c>
      <c r="N56" s="10">
        <v>1929</v>
      </c>
      <c r="O56" s="21"/>
      <c r="P56" s="21"/>
      <c r="Q56" s="21"/>
      <c r="R56" s="21"/>
      <c r="S56" s="21"/>
      <c r="T56" s="21"/>
      <c r="U56" s="21"/>
      <c r="V56" s="21"/>
      <c r="W56" s="21"/>
      <c r="X56" s="21"/>
      <c r="Y56" s="21"/>
      <c r="Z56" s="21"/>
      <c r="AA56" s="63"/>
      <c r="AB56" s="8" t="s">
        <v>359</v>
      </c>
      <c r="AC56" s="36" t="s">
        <v>359</v>
      </c>
      <c r="AD56" s="8" t="s">
        <v>1</v>
      </c>
      <c r="AE56" s="11">
        <v>7.8</v>
      </c>
      <c r="AF56" s="14">
        <v>7.8</v>
      </c>
      <c r="AG56" s="8"/>
      <c r="AH56" s="8"/>
      <c r="AI56" s="8"/>
      <c r="AJ56" s="8"/>
      <c r="AK56" s="8"/>
      <c r="AL56" s="4">
        <v>22</v>
      </c>
      <c r="AM56" s="73" t="s">
        <v>749</v>
      </c>
    </row>
    <row r="57" spans="1:39" s="2" customFormat="1" ht="99.95" customHeight="1" x14ac:dyDescent="0.25">
      <c r="A57" s="71" t="s">
        <v>292</v>
      </c>
      <c r="B57" s="8" t="s">
        <v>838</v>
      </c>
      <c r="C57" s="55" t="s">
        <v>351</v>
      </c>
      <c r="D57" s="4">
        <v>56</v>
      </c>
      <c r="E57" s="52"/>
      <c r="F57" s="52"/>
      <c r="G57" s="52"/>
      <c r="H57" s="21">
        <v>-41.839869999999998</v>
      </c>
      <c r="I57" s="21">
        <v>172.32440199999999</v>
      </c>
      <c r="J57" s="8" t="s">
        <v>86</v>
      </c>
      <c r="K57" s="4">
        <v>21</v>
      </c>
      <c r="L57" s="10">
        <v>21</v>
      </c>
      <c r="M57" s="10">
        <v>1929</v>
      </c>
      <c r="N57" s="10">
        <v>1929</v>
      </c>
      <c r="O57" s="21"/>
      <c r="P57" s="49">
        <v>1401652.2356799999</v>
      </c>
      <c r="Q57" s="49">
        <f>Table17[[#This Row],[ThDA1]]/1000000</f>
        <v>1.4016522356799999</v>
      </c>
      <c r="R57" s="49">
        <f>Table17[[#This Row],[ThDA2]]/100*5</f>
        <v>7.0082611783999993E-2</v>
      </c>
      <c r="S57" s="49">
        <v>1398418.52205</v>
      </c>
      <c r="T57" s="21">
        <f>Table17[[#This Row],[TwDA1]]/100*5</f>
        <v>69920.926102500001</v>
      </c>
      <c r="U57" s="21"/>
      <c r="V57" s="49">
        <v>1.4016522356799999</v>
      </c>
      <c r="W57" s="49">
        <f>Table17[[#This Row],[DA]]*1000000</f>
        <v>1401652.2356799999</v>
      </c>
      <c r="X57" s="21">
        <f>0.02*POWER(Table17[[#This Row],[ThDA2]],1.95)</f>
        <v>3.8634787698881436E-2</v>
      </c>
      <c r="Y57" s="21">
        <v>1.7999999999999999E-2</v>
      </c>
      <c r="Z57" s="21"/>
      <c r="AA57" s="63">
        <v>3.8634787698881436E-2</v>
      </c>
      <c r="AB57" s="8" t="s">
        <v>293</v>
      </c>
      <c r="AC57" s="36" t="s">
        <v>83</v>
      </c>
      <c r="AD57" s="8" t="s">
        <v>1</v>
      </c>
      <c r="AE57" s="6">
        <v>7.8</v>
      </c>
      <c r="AF57" s="21">
        <v>7.8</v>
      </c>
      <c r="AG57" s="33" t="s">
        <v>6</v>
      </c>
      <c r="AH57" s="8" t="s">
        <v>6</v>
      </c>
      <c r="AI57" s="8" t="s">
        <v>352</v>
      </c>
      <c r="AJ57" s="8" t="s">
        <v>114</v>
      </c>
      <c r="AK57" s="20" t="s">
        <v>294</v>
      </c>
      <c r="AL57" s="37">
        <v>26</v>
      </c>
      <c r="AM57" s="72" t="s">
        <v>798</v>
      </c>
    </row>
    <row r="58" spans="1:39" s="2" customFormat="1" ht="99.95" customHeight="1" x14ac:dyDescent="0.25">
      <c r="A58" s="71" t="s">
        <v>303</v>
      </c>
      <c r="B58" s="8" t="s">
        <v>838</v>
      </c>
      <c r="C58" s="55" t="s">
        <v>348</v>
      </c>
      <c r="D58" s="4">
        <v>57</v>
      </c>
      <c r="E58" s="52"/>
      <c r="F58" s="52"/>
      <c r="G58" s="52"/>
      <c r="H58" s="21">
        <v>-41.843867000000003</v>
      </c>
      <c r="I58" s="21">
        <v>172.298149</v>
      </c>
      <c r="J58" s="8" t="s">
        <v>86</v>
      </c>
      <c r="K58" s="4">
        <v>21</v>
      </c>
      <c r="L58" s="10">
        <v>21</v>
      </c>
      <c r="M58" s="10">
        <v>1929</v>
      </c>
      <c r="N58" s="10">
        <v>1929</v>
      </c>
      <c r="O58" s="21"/>
      <c r="P58" s="49">
        <v>376335.20416099997</v>
      </c>
      <c r="Q58" s="49">
        <f>Table17[[#This Row],[ThDA1]]/1000000</f>
        <v>0.37633520416099997</v>
      </c>
      <c r="R58" s="49">
        <f>Table17[[#This Row],[ThDA2]]/100*5</f>
        <v>1.8816760208049996E-2</v>
      </c>
      <c r="S58" s="49">
        <v>369344.37675200001</v>
      </c>
      <c r="T58" s="21">
        <f>Table17[[#This Row],[TwDA1]]/100*5</f>
        <v>18467.218837600001</v>
      </c>
      <c r="U58" s="21"/>
      <c r="V58" s="49">
        <v>0.37633520416099997</v>
      </c>
      <c r="W58" s="49">
        <f>Table17[[#This Row],[DA]]*1000000</f>
        <v>376335.20416099997</v>
      </c>
      <c r="X58" s="21">
        <f>0.02*POWER(Table17[[#This Row],[ThDA2]],1.95)</f>
        <v>2.9744107749489065E-3</v>
      </c>
      <c r="Y58" s="21">
        <v>2E-3</v>
      </c>
      <c r="Z58" s="21"/>
      <c r="AA58" s="63">
        <v>2.9744107749489065E-3</v>
      </c>
      <c r="AB58" s="8" t="s">
        <v>304</v>
      </c>
      <c r="AC58" s="36" t="s">
        <v>446</v>
      </c>
      <c r="AD58" s="8" t="s">
        <v>1</v>
      </c>
      <c r="AE58" s="6">
        <v>7.8</v>
      </c>
      <c r="AF58" s="21">
        <v>7.8</v>
      </c>
      <c r="AG58" s="33"/>
      <c r="AH58" s="8"/>
      <c r="AI58" s="8"/>
      <c r="AJ58" s="8"/>
      <c r="AK58" s="8" t="s">
        <v>295</v>
      </c>
      <c r="AL58" s="4">
        <v>22</v>
      </c>
      <c r="AM58" s="72" t="s">
        <v>790</v>
      </c>
    </row>
    <row r="59" spans="1:39" s="2" customFormat="1" ht="99.95" customHeight="1" x14ac:dyDescent="0.25">
      <c r="A59" s="71" t="s">
        <v>329</v>
      </c>
      <c r="B59" s="8" t="s">
        <v>840</v>
      </c>
      <c r="C59" s="55"/>
      <c r="D59" s="4">
        <v>58</v>
      </c>
      <c r="E59" s="52"/>
      <c r="F59" s="52"/>
      <c r="G59" s="52"/>
      <c r="H59" s="21">
        <v>-41.858150999999999</v>
      </c>
      <c r="I59" s="21">
        <v>171.892819</v>
      </c>
      <c r="J59" s="8" t="s">
        <v>86</v>
      </c>
      <c r="K59" s="4">
        <v>-18</v>
      </c>
      <c r="L59" s="4">
        <v>-18</v>
      </c>
      <c r="M59" s="10">
        <v>1968</v>
      </c>
      <c r="N59" s="10">
        <v>1968</v>
      </c>
      <c r="O59" s="21"/>
      <c r="P59" s="21"/>
      <c r="Q59" s="21"/>
      <c r="R59" s="21"/>
      <c r="S59" s="21"/>
      <c r="T59" s="21"/>
      <c r="U59" s="21"/>
      <c r="V59" s="21"/>
      <c r="W59" s="21"/>
      <c r="X59" s="21"/>
      <c r="Y59" s="21">
        <v>8.0000000000000004E-4</v>
      </c>
      <c r="Z59" s="21"/>
      <c r="AA59" s="63">
        <v>8.0000000000000004E-4</v>
      </c>
      <c r="AB59" s="8" t="s">
        <v>330</v>
      </c>
      <c r="AC59" s="36" t="s">
        <v>446</v>
      </c>
      <c r="AD59" s="8" t="s">
        <v>1</v>
      </c>
      <c r="AE59" s="6">
        <v>7.4</v>
      </c>
      <c r="AF59" s="21">
        <v>7.4</v>
      </c>
      <c r="AG59" s="33"/>
      <c r="AH59" s="8"/>
      <c r="AI59" s="8"/>
      <c r="AJ59" s="8"/>
      <c r="AK59" s="8" t="s">
        <v>331</v>
      </c>
      <c r="AL59" s="4">
        <v>22</v>
      </c>
      <c r="AM59" s="73" t="s">
        <v>749</v>
      </c>
    </row>
    <row r="60" spans="1:39" s="2" customFormat="1" ht="99.95" customHeight="1" x14ac:dyDescent="0.25">
      <c r="A60" s="71" t="s">
        <v>266</v>
      </c>
      <c r="B60" s="8" t="s">
        <v>838</v>
      </c>
      <c r="C60" s="55" t="s">
        <v>711</v>
      </c>
      <c r="D60" s="4">
        <v>59</v>
      </c>
      <c r="E60" s="52"/>
      <c r="F60" s="52"/>
      <c r="G60" s="52"/>
      <c r="H60" s="21">
        <v>-41.867958999999999</v>
      </c>
      <c r="I60" s="21">
        <v>172.03494699999999</v>
      </c>
      <c r="J60" s="8" t="s">
        <v>86</v>
      </c>
      <c r="K60" s="4">
        <v>-18</v>
      </c>
      <c r="L60" s="4">
        <v>-18</v>
      </c>
      <c r="M60" s="10">
        <v>1968</v>
      </c>
      <c r="N60" s="10">
        <v>1968</v>
      </c>
      <c r="O60" s="21"/>
      <c r="P60" s="49">
        <v>278091.08314499998</v>
      </c>
      <c r="Q60" s="49">
        <f>Table17[[#This Row],[ThDA1]]/1000000</f>
        <v>0.27809108314499997</v>
      </c>
      <c r="R60" s="49">
        <f>Table17[[#This Row],[ThDA2]]/100*5</f>
        <v>1.3904554157249999E-2</v>
      </c>
      <c r="S60" s="49">
        <v>273852.06206500001</v>
      </c>
      <c r="T60" s="21">
        <f>Table17[[#This Row],[TwDA1]]/100*5</f>
        <v>13692.603103250001</v>
      </c>
      <c r="U60" s="21">
        <v>0.32</v>
      </c>
      <c r="V60" s="49">
        <v>0.27809108314499997</v>
      </c>
      <c r="W60" s="49">
        <f>Table17[[#This Row],[DA]]*1000000</f>
        <v>278091.08314499998</v>
      </c>
      <c r="X60" s="21">
        <f>0.02*POWER(Table17[[#This Row],[ThDA2]],1.95)</f>
        <v>1.6489017152443758E-3</v>
      </c>
      <c r="Y60" s="21">
        <v>2.8E-3</v>
      </c>
      <c r="Z60" s="21"/>
      <c r="AA60" s="63">
        <v>1.6489017152443758E-3</v>
      </c>
      <c r="AB60" s="8" t="s">
        <v>65</v>
      </c>
      <c r="AC60" s="36" t="s">
        <v>70</v>
      </c>
      <c r="AD60" s="8" t="s">
        <v>1</v>
      </c>
      <c r="AE60" s="6" t="s">
        <v>66</v>
      </c>
      <c r="AF60" s="21" t="s">
        <v>478</v>
      </c>
      <c r="AG60" s="33" t="s">
        <v>6</v>
      </c>
      <c r="AH60" s="8" t="s">
        <v>6</v>
      </c>
      <c r="AI60" s="8" t="s">
        <v>64</v>
      </c>
      <c r="AJ60" s="8"/>
      <c r="AK60" s="8" t="s">
        <v>763</v>
      </c>
      <c r="AL60" s="4">
        <v>45</v>
      </c>
      <c r="AM60" s="72" t="s">
        <v>805</v>
      </c>
    </row>
    <row r="61" spans="1:39" s="2" customFormat="1" ht="99.95" customHeight="1" x14ac:dyDescent="0.25">
      <c r="A61" s="71" t="s">
        <v>315</v>
      </c>
      <c r="B61" s="8" t="s">
        <v>840</v>
      </c>
      <c r="C61" s="55"/>
      <c r="D61" s="4">
        <v>60</v>
      </c>
      <c r="E61" s="52"/>
      <c r="F61" s="52"/>
      <c r="G61" s="52"/>
      <c r="H61" s="21">
        <v>-41.873938000000003</v>
      </c>
      <c r="I61" s="21">
        <v>172.27923799999999</v>
      </c>
      <c r="J61" s="8" t="s">
        <v>86</v>
      </c>
      <c r="K61" s="4">
        <v>21</v>
      </c>
      <c r="L61" s="10">
        <v>21</v>
      </c>
      <c r="M61" s="10">
        <v>1929</v>
      </c>
      <c r="N61" s="10">
        <v>1929</v>
      </c>
      <c r="O61" s="21"/>
      <c r="P61" s="21"/>
      <c r="Q61" s="21"/>
      <c r="R61" s="21"/>
      <c r="S61" s="21"/>
      <c r="T61" s="21"/>
      <c r="U61" s="21"/>
      <c r="V61" s="21"/>
      <c r="W61" s="21"/>
      <c r="X61" s="21"/>
      <c r="Y61" s="21">
        <v>1.5E-3</v>
      </c>
      <c r="Z61" s="21"/>
      <c r="AA61" s="63">
        <v>1.5E-3</v>
      </c>
      <c r="AB61" s="8" t="s">
        <v>304</v>
      </c>
      <c r="AC61" s="36" t="s">
        <v>446</v>
      </c>
      <c r="AD61" s="8" t="s">
        <v>1</v>
      </c>
      <c r="AE61" s="6">
        <v>7.8</v>
      </c>
      <c r="AF61" s="21">
        <v>7.8</v>
      </c>
      <c r="AG61" s="33"/>
      <c r="AH61" s="8"/>
      <c r="AI61" s="8"/>
      <c r="AJ61" s="8"/>
      <c r="AK61" s="8" t="s">
        <v>295</v>
      </c>
      <c r="AL61" s="4">
        <v>22</v>
      </c>
      <c r="AM61" s="72" t="s">
        <v>790</v>
      </c>
    </row>
    <row r="62" spans="1:39" s="2" customFormat="1" ht="99.95" customHeight="1" x14ac:dyDescent="0.25">
      <c r="A62" s="71" t="s">
        <v>409</v>
      </c>
      <c r="B62" s="8" t="s">
        <v>840</v>
      </c>
      <c r="C62" s="55"/>
      <c r="D62" s="4">
        <v>61</v>
      </c>
      <c r="E62" s="52"/>
      <c r="F62" s="52"/>
      <c r="G62" s="52"/>
      <c r="H62" s="21">
        <v>-41.907616390000001</v>
      </c>
      <c r="I62" s="21">
        <v>172.33602547999999</v>
      </c>
      <c r="J62" s="8" t="s">
        <v>86</v>
      </c>
      <c r="K62" s="4">
        <v>300</v>
      </c>
      <c r="L62" s="10">
        <v>300</v>
      </c>
      <c r="M62" s="10">
        <v>1650</v>
      </c>
      <c r="N62" s="10">
        <v>1650</v>
      </c>
      <c r="O62" s="21"/>
      <c r="P62" s="21"/>
      <c r="Q62" s="21"/>
      <c r="R62" s="21"/>
      <c r="S62" s="21"/>
      <c r="T62" s="21"/>
      <c r="U62" s="21"/>
      <c r="V62" s="21"/>
      <c r="W62" s="21"/>
      <c r="X62" s="21"/>
      <c r="Y62" s="21">
        <v>2.3E-3</v>
      </c>
      <c r="Z62" s="21"/>
      <c r="AA62" s="63">
        <v>2.3E-3</v>
      </c>
      <c r="AB62" s="8" t="s">
        <v>359</v>
      </c>
      <c r="AC62" s="36" t="s">
        <v>359</v>
      </c>
      <c r="AD62" s="12" t="s">
        <v>433</v>
      </c>
      <c r="AE62" s="11" t="s">
        <v>7</v>
      </c>
      <c r="AF62" s="14"/>
      <c r="AG62" s="8"/>
      <c r="AH62" s="8"/>
      <c r="AI62" s="8"/>
      <c r="AJ62" s="8"/>
      <c r="AK62" s="8"/>
      <c r="AL62" s="4">
        <v>31</v>
      </c>
      <c r="AM62" s="73" t="s">
        <v>415</v>
      </c>
    </row>
    <row r="63" spans="1:39" s="7" customFormat="1" ht="99.95" customHeight="1" x14ac:dyDescent="0.25">
      <c r="A63" s="71" t="s">
        <v>97</v>
      </c>
      <c r="B63" s="8" t="s">
        <v>838</v>
      </c>
      <c r="C63" s="55" t="s">
        <v>735</v>
      </c>
      <c r="D63" s="4">
        <v>62</v>
      </c>
      <c r="E63" s="52"/>
      <c r="F63" s="52"/>
      <c r="G63" s="52"/>
      <c r="H63" s="21">
        <v>-42.150906999999997</v>
      </c>
      <c r="I63" s="21">
        <v>173.77660299999999</v>
      </c>
      <c r="J63" s="8" t="s">
        <v>383</v>
      </c>
      <c r="K63" s="4">
        <v>1680</v>
      </c>
      <c r="L63" s="10">
        <v>1680</v>
      </c>
      <c r="M63" s="10">
        <v>320</v>
      </c>
      <c r="N63" s="10">
        <v>320</v>
      </c>
      <c r="O63" s="21">
        <v>50</v>
      </c>
      <c r="P63" s="49">
        <v>1535014.90228</v>
      </c>
      <c r="Q63" s="49">
        <f>Table17[[#This Row],[ThDA1]]/1000000</f>
        <v>1.5350149022800001</v>
      </c>
      <c r="R63" s="49">
        <f>Table17[[#This Row],[ThDA2]]/100*5</f>
        <v>7.6750745114000013E-2</v>
      </c>
      <c r="S63" s="49">
        <v>1496038.04752</v>
      </c>
      <c r="T63" s="21">
        <f>Table17[[#This Row],[TwDA1]]/100*5</f>
        <v>74801.902375999998</v>
      </c>
      <c r="U63" s="21">
        <v>1.5</v>
      </c>
      <c r="V63" s="49">
        <v>1.5350149022800001</v>
      </c>
      <c r="W63" s="49">
        <f>Table17[[#This Row],[DA]]*1000000</f>
        <v>1535014.90228</v>
      </c>
      <c r="X63" s="21">
        <f>0.02*POWER(Table17[[#This Row],[ThDA2]],1.95)</f>
        <v>4.6126399701103056E-2</v>
      </c>
      <c r="Y63" s="21">
        <v>3.6999999999999998E-2</v>
      </c>
      <c r="Z63" s="21"/>
      <c r="AA63" s="63">
        <v>4.6126399701103056E-2</v>
      </c>
      <c r="AB63" s="8" t="s">
        <v>98</v>
      </c>
      <c r="AC63" s="36" t="s">
        <v>180</v>
      </c>
      <c r="AD63" s="8" t="s">
        <v>24</v>
      </c>
      <c r="AE63" s="11" t="s">
        <v>7</v>
      </c>
      <c r="AF63" s="21"/>
      <c r="AG63" s="33"/>
      <c r="AH63" s="8"/>
      <c r="AI63" s="8"/>
      <c r="AJ63" s="8"/>
      <c r="AK63" s="8"/>
      <c r="AL63" s="4">
        <v>60</v>
      </c>
      <c r="AM63" s="73" t="s">
        <v>760</v>
      </c>
    </row>
    <row r="64" spans="1:39" s="7" customFormat="1" ht="99.95" customHeight="1" x14ac:dyDescent="0.25">
      <c r="A64" s="71" t="s">
        <v>743</v>
      </c>
      <c r="B64" s="8" t="s">
        <v>838</v>
      </c>
      <c r="C64" s="55" t="s">
        <v>735</v>
      </c>
      <c r="D64" s="4">
        <v>63</v>
      </c>
      <c r="E64" s="52"/>
      <c r="F64" s="52"/>
      <c r="G64" s="52"/>
      <c r="H64" s="21">
        <v>-42.160431000000003</v>
      </c>
      <c r="I64" s="21">
        <v>173.76506800000001</v>
      </c>
      <c r="J64" s="8" t="s">
        <v>383</v>
      </c>
      <c r="K64" s="4"/>
      <c r="L64" s="10"/>
      <c r="M64" s="10"/>
      <c r="N64" s="10"/>
      <c r="O64" s="21"/>
      <c r="P64" s="49">
        <v>279950.44371399999</v>
      </c>
      <c r="Q64" s="49">
        <f>Table17[[#This Row],[ThDA1]]/1000000</f>
        <v>0.27995044371400002</v>
      </c>
      <c r="R64" s="49">
        <f>Table17[[#This Row],[ThDA2]]/100*5</f>
        <v>1.3997522185700002E-2</v>
      </c>
      <c r="S64" s="49">
        <v>275839.20551100001</v>
      </c>
      <c r="T64" s="21">
        <f>Table17[[#This Row],[TwDA1]]/100*5</f>
        <v>13791.96027555</v>
      </c>
      <c r="U64" s="21"/>
      <c r="V64" s="49">
        <v>0.27995044371400002</v>
      </c>
      <c r="W64" s="49">
        <f>Table17[[#This Row],[DA]]*1000000</f>
        <v>279950.44371399999</v>
      </c>
      <c r="X64" s="21">
        <f>0.02*POWER(Table17[[#This Row],[ThDA2]],1.95)</f>
        <v>1.6704683747687939E-3</v>
      </c>
      <c r="Y64" s="21"/>
      <c r="Z64" s="21"/>
      <c r="AA64" s="63">
        <v>1.6704683747687939E-3</v>
      </c>
      <c r="AB64" s="8" t="s">
        <v>83</v>
      </c>
      <c r="AC64" s="36" t="s">
        <v>83</v>
      </c>
      <c r="AD64" s="12" t="s">
        <v>27</v>
      </c>
      <c r="AE64" s="11" t="s">
        <v>7</v>
      </c>
      <c r="AF64" s="14"/>
      <c r="AG64" s="8"/>
      <c r="AH64" s="8"/>
      <c r="AI64" s="8"/>
      <c r="AJ64" s="8"/>
      <c r="AK64" s="8"/>
      <c r="AL64" s="4">
        <v>60</v>
      </c>
      <c r="AM64" s="73" t="s">
        <v>760</v>
      </c>
    </row>
    <row r="65" spans="1:39" s="2" customFormat="1" ht="99.95" customHeight="1" x14ac:dyDescent="0.25">
      <c r="A65" s="71" t="s">
        <v>265</v>
      </c>
      <c r="B65" s="8" t="s">
        <v>838</v>
      </c>
      <c r="C65" s="55" t="s">
        <v>348</v>
      </c>
      <c r="D65" s="4">
        <v>64</v>
      </c>
      <c r="E65" s="52"/>
      <c r="F65" s="52"/>
      <c r="G65" s="52"/>
      <c r="H65" s="21">
        <v>-42.184472999999997</v>
      </c>
      <c r="I65" s="21">
        <v>173.319817</v>
      </c>
      <c r="J65" s="8" t="s">
        <v>383</v>
      </c>
      <c r="K65" s="4"/>
      <c r="L65" s="10"/>
      <c r="M65" s="10"/>
      <c r="N65" s="10"/>
      <c r="O65" s="21"/>
      <c r="P65" s="49">
        <v>543302.31972799997</v>
      </c>
      <c r="Q65" s="49">
        <f>Table17[[#This Row],[ThDA1]]/1000000</f>
        <v>0.54330231972800003</v>
      </c>
      <c r="R65" s="49">
        <f>Table17[[#This Row],[ThDA2]]/100*5</f>
        <v>2.71651159864E-2</v>
      </c>
      <c r="S65" s="49">
        <v>507242.63592500001</v>
      </c>
      <c r="T65" s="21">
        <f>Table17[[#This Row],[TwDA1]]/100*5</f>
        <v>25362.13179625</v>
      </c>
      <c r="U65" s="21"/>
      <c r="V65" s="49">
        <v>0.54330231972800003</v>
      </c>
      <c r="W65" s="49">
        <f>Table17[[#This Row],[DA]]*1000000</f>
        <v>543302.31972799997</v>
      </c>
      <c r="X65" s="21">
        <f>0.02*POWER(Table17[[#This Row],[ThDA2]],1.95)</f>
        <v>6.0864076441836702E-3</v>
      </c>
      <c r="Y65" s="21"/>
      <c r="Z65" s="21"/>
      <c r="AA65" s="63">
        <v>6.0864076441836702E-3</v>
      </c>
      <c r="AB65" s="8" t="s">
        <v>253</v>
      </c>
      <c r="AC65" s="36" t="s">
        <v>83</v>
      </c>
      <c r="AD65" s="12" t="s">
        <v>27</v>
      </c>
      <c r="AE65" s="6" t="s">
        <v>7</v>
      </c>
      <c r="AF65" s="14"/>
      <c r="AG65" s="8"/>
      <c r="AH65" s="8"/>
      <c r="AI65" s="8"/>
      <c r="AJ65" s="8"/>
      <c r="AK65" s="8"/>
      <c r="AL65" s="4">
        <v>44</v>
      </c>
      <c r="AM65" s="73" t="s">
        <v>99</v>
      </c>
    </row>
    <row r="66" spans="1:39" s="2" customFormat="1" ht="99.95" customHeight="1" x14ac:dyDescent="0.25">
      <c r="A66" s="71" t="s">
        <v>264</v>
      </c>
      <c r="B66" s="8" t="s">
        <v>838</v>
      </c>
      <c r="C66" s="55" t="s">
        <v>348</v>
      </c>
      <c r="D66" s="4">
        <v>65</v>
      </c>
      <c r="E66" s="52"/>
      <c r="F66" s="52"/>
      <c r="G66" s="52"/>
      <c r="H66" s="21">
        <v>-42.187047</v>
      </c>
      <c r="I66" s="21">
        <v>173.34042700000001</v>
      </c>
      <c r="J66" s="8" t="s">
        <v>383</v>
      </c>
      <c r="K66" s="4"/>
      <c r="L66" s="10"/>
      <c r="M66" s="10"/>
      <c r="N66" s="10"/>
      <c r="O66" s="21"/>
      <c r="P66" s="49">
        <v>863215.81756500003</v>
      </c>
      <c r="Q66" s="49">
        <f>Table17[[#This Row],[ThDA1]]/1000000</f>
        <v>0.86321581756499999</v>
      </c>
      <c r="R66" s="49">
        <f>Table17[[#This Row],[ThDA2]]/100*5</f>
        <v>4.3160790878250005E-2</v>
      </c>
      <c r="S66" s="49">
        <v>830650.50543999998</v>
      </c>
      <c r="T66" s="21">
        <f>Table17[[#This Row],[TwDA1]]/100*5</f>
        <v>41532.525271999999</v>
      </c>
      <c r="U66" s="21"/>
      <c r="V66" s="49">
        <v>0.86321581756499999</v>
      </c>
      <c r="W66" s="49">
        <f>Table17[[#This Row],[DA]]*1000000</f>
        <v>863215.81756500003</v>
      </c>
      <c r="X66" s="21">
        <f>0.02*POWER(Table17[[#This Row],[ThDA2]],1.95)</f>
        <v>1.5012838257159489E-2</v>
      </c>
      <c r="Y66" s="21"/>
      <c r="Z66" s="21"/>
      <c r="AA66" s="63">
        <v>1.5012838257159489E-2</v>
      </c>
      <c r="AB66" s="8" t="s">
        <v>253</v>
      </c>
      <c r="AC66" s="36" t="s">
        <v>83</v>
      </c>
      <c r="AD66" s="12" t="s">
        <v>27</v>
      </c>
      <c r="AE66" s="6" t="s">
        <v>7</v>
      </c>
      <c r="AF66" s="14"/>
      <c r="AG66" s="8"/>
      <c r="AH66" s="8"/>
      <c r="AI66" s="8"/>
      <c r="AJ66" s="8"/>
      <c r="AK66" s="8"/>
      <c r="AL66" s="4">
        <v>44</v>
      </c>
      <c r="AM66" s="73" t="s">
        <v>99</v>
      </c>
    </row>
    <row r="67" spans="1:39" s="2" customFormat="1" ht="99.95" customHeight="1" x14ac:dyDescent="0.25">
      <c r="A67" s="71" t="s">
        <v>408</v>
      </c>
      <c r="B67" s="8" t="s">
        <v>838</v>
      </c>
      <c r="C67" s="55" t="s">
        <v>708</v>
      </c>
      <c r="D67" s="4">
        <v>66</v>
      </c>
      <c r="E67" s="52"/>
      <c r="F67" s="52"/>
      <c r="G67" s="52"/>
      <c r="H67" s="21">
        <v>-42.277614</v>
      </c>
      <c r="I67" s="21">
        <v>172.05720099999999</v>
      </c>
      <c r="J67" s="8" t="s">
        <v>86</v>
      </c>
      <c r="K67" s="4"/>
      <c r="L67" s="10"/>
      <c r="M67" s="10"/>
      <c r="N67" s="10"/>
      <c r="O67" s="21"/>
      <c r="P67" s="49">
        <v>108295.283133</v>
      </c>
      <c r="Q67" s="49">
        <f>Table17[[#This Row],[ThDA1]]/1000000</f>
        <v>0.10829528313300001</v>
      </c>
      <c r="R67" s="49">
        <f>Table17[[#This Row],[ThDA2]]/100*5</f>
        <v>5.414764156650001E-3</v>
      </c>
      <c r="S67" s="49">
        <v>90825.111577000003</v>
      </c>
      <c r="T67" s="21">
        <f>Table17[[#This Row],[TwDA1]]/100*5</f>
        <v>4541.2555788500003</v>
      </c>
      <c r="U67" s="21"/>
      <c r="V67" s="49">
        <v>0.10829528313300001</v>
      </c>
      <c r="W67" s="49">
        <f>Table17[[#This Row],[DA]]*1000000</f>
        <v>108295.283133</v>
      </c>
      <c r="X67" s="21">
        <f>0.02*POWER(Table17[[#This Row],[ThDA2]],1.95)</f>
        <v>2.6213113065764944E-4</v>
      </c>
      <c r="Y67" s="21">
        <v>1.1999999999999999E-3</v>
      </c>
      <c r="Z67" s="21"/>
      <c r="AA67" s="63">
        <v>2.6213113065764944E-4</v>
      </c>
      <c r="AB67" s="8" t="s">
        <v>422</v>
      </c>
      <c r="AC67" s="36" t="s">
        <v>422</v>
      </c>
      <c r="AD67" s="12" t="s">
        <v>433</v>
      </c>
      <c r="AE67" s="11" t="s">
        <v>7</v>
      </c>
      <c r="AF67" s="14"/>
      <c r="AG67" s="8"/>
      <c r="AH67" s="8"/>
      <c r="AI67" s="8"/>
      <c r="AJ67" s="8"/>
      <c r="AK67" s="8"/>
      <c r="AL67" s="4">
        <v>31</v>
      </c>
      <c r="AM67" s="73" t="s">
        <v>415</v>
      </c>
    </row>
    <row r="68" spans="1:39" s="2" customFormat="1" ht="99.95" customHeight="1" x14ac:dyDescent="0.25">
      <c r="A68" s="71" t="s">
        <v>414</v>
      </c>
      <c r="B68" s="8" t="s">
        <v>840</v>
      </c>
      <c r="C68" s="55"/>
      <c r="D68" s="4">
        <v>67</v>
      </c>
      <c r="E68" s="52"/>
      <c r="F68" s="52"/>
      <c r="G68" s="52"/>
      <c r="H68" s="21">
        <v>-42.337522579999998</v>
      </c>
      <c r="I68" s="21">
        <v>171.29311985000001</v>
      </c>
      <c r="J68" s="8" t="s">
        <v>414</v>
      </c>
      <c r="K68" s="4">
        <v>48</v>
      </c>
      <c r="L68" s="10">
        <v>48</v>
      </c>
      <c r="M68" s="10">
        <v>1902</v>
      </c>
      <c r="N68" s="10">
        <v>1902</v>
      </c>
      <c r="O68" s="21"/>
      <c r="P68" s="21"/>
      <c r="Q68" s="21"/>
      <c r="R68" s="21"/>
      <c r="S68" s="21"/>
      <c r="T68" s="21"/>
      <c r="U68" s="21"/>
      <c r="V68" s="21"/>
      <c r="W68" s="21"/>
      <c r="X68" s="21"/>
      <c r="Y68" s="21"/>
      <c r="Z68" s="21"/>
      <c r="AA68" s="63"/>
      <c r="AB68" s="8" t="s">
        <v>83</v>
      </c>
      <c r="AC68" s="36" t="s">
        <v>83</v>
      </c>
      <c r="AD68" s="12" t="s">
        <v>432</v>
      </c>
      <c r="AE68" s="11" t="s">
        <v>7</v>
      </c>
      <c r="AF68" s="14"/>
      <c r="AG68" s="8"/>
      <c r="AH68" s="8"/>
      <c r="AI68" s="8"/>
      <c r="AJ68" s="8"/>
      <c r="AK68" s="8"/>
      <c r="AL68" s="4">
        <v>31</v>
      </c>
      <c r="AM68" s="73" t="s">
        <v>415</v>
      </c>
    </row>
    <row r="69" spans="1:39" s="2" customFormat="1" ht="99.95" customHeight="1" x14ac:dyDescent="0.25">
      <c r="A69" s="71" t="s">
        <v>620</v>
      </c>
      <c r="B69" s="8" t="s">
        <v>838</v>
      </c>
      <c r="C69" s="55"/>
      <c r="D69" s="4">
        <v>68</v>
      </c>
      <c r="E69" s="52"/>
      <c r="F69" s="52"/>
      <c r="G69" s="52"/>
      <c r="H69" s="21">
        <v>-42.764153999999998</v>
      </c>
      <c r="I69" s="21">
        <v>172.02092200000001</v>
      </c>
      <c r="J69" s="8" t="s">
        <v>400</v>
      </c>
      <c r="K69" s="4">
        <v>21</v>
      </c>
      <c r="L69" s="10">
        <v>21</v>
      </c>
      <c r="M69" s="10">
        <v>1929</v>
      </c>
      <c r="N69" s="10">
        <v>1929</v>
      </c>
      <c r="O69" s="21"/>
      <c r="P69" s="21">
        <v>74243.818960000004</v>
      </c>
      <c r="Q69" s="49">
        <f>Table17[[#This Row],[ThDA1]]/1000000</f>
        <v>7.4243818959999999E-2</v>
      </c>
      <c r="R69" s="49">
        <f>Table17[[#This Row],[ThDA2]]/100*5</f>
        <v>3.7121909479999999E-3</v>
      </c>
      <c r="S69" s="21">
        <v>68425.320164999997</v>
      </c>
      <c r="T69" s="21">
        <f>Table17[[#This Row],[TwDA1]]/100*5</f>
        <v>3421.2660082499997</v>
      </c>
      <c r="U69" s="21"/>
      <c r="V69" s="49">
        <v>7.4243818959999999E-2</v>
      </c>
      <c r="W69" s="49">
        <f>Table17[[#This Row],[DA]]*1000000</f>
        <v>74243.818960000004</v>
      </c>
      <c r="X69" s="21">
        <f>0.02*POWER(Table17[[#This Row],[ThDA2]],1.95)</f>
        <v>1.2555025138880733E-4</v>
      </c>
      <c r="Y69" s="21">
        <v>2.5000000000000001E-4</v>
      </c>
      <c r="Z69" s="21"/>
      <c r="AA69" s="63">
        <v>1.2555025138880733E-4</v>
      </c>
      <c r="AB69" s="8" t="s">
        <v>180</v>
      </c>
      <c r="AC69" s="36" t="s">
        <v>180</v>
      </c>
      <c r="AD69" s="8" t="s">
        <v>1</v>
      </c>
      <c r="AE69" s="6">
        <v>7.1</v>
      </c>
      <c r="AF69" s="21">
        <v>7.1</v>
      </c>
      <c r="AG69" s="33"/>
      <c r="AH69" s="8"/>
      <c r="AI69" s="8"/>
      <c r="AJ69" s="8"/>
      <c r="AK69" s="20" t="s">
        <v>339</v>
      </c>
      <c r="AL69" s="4">
        <v>22</v>
      </c>
      <c r="AM69" s="73" t="s">
        <v>749</v>
      </c>
    </row>
    <row r="70" spans="1:39" s="2" customFormat="1" ht="99.95" customHeight="1" x14ac:dyDescent="0.25">
      <c r="A70" s="71" t="s">
        <v>619</v>
      </c>
      <c r="B70" s="8" t="s">
        <v>840</v>
      </c>
      <c r="C70" s="55"/>
      <c r="D70" s="4">
        <v>69</v>
      </c>
      <c r="E70" s="52"/>
      <c r="F70" s="52"/>
      <c r="G70" s="52"/>
      <c r="H70" s="21">
        <v>-42.765351000000003</v>
      </c>
      <c r="I70" s="21">
        <v>171.990881</v>
      </c>
      <c r="J70" s="8" t="s">
        <v>400</v>
      </c>
      <c r="K70" s="4">
        <v>21</v>
      </c>
      <c r="L70" s="10">
        <v>21</v>
      </c>
      <c r="M70" s="10">
        <v>1929</v>
      </c>
      <c r="N70" s="10">
        <v>1929</v>
      </c>
      <c r="O70" s="21"/>
      <c r="P70" s="21"/>
      <c r="Q70" s="49"/>
      <c r="R70" s="49"/>
      <c r="S70" s="21"/>
      <c r="T70" s="21"/>
      <c r="U70" s="21"/>
      <c r="V70" s="49"/>
      <c r="W70" s="49"/>
      <c r="X70" s="21"/>
      <c r="Y70" s="21">
        <v>2E-3</v>
      </c>
      <c r="Z70" s="21"/>
      <c r="AA70" s="63">
        <v>2E-3</v>
      </c>
      <c r="AB70" s="8" t="s">
        <v>180</v>
      </c>
      <c r="AC70" s="36" t="s">
        <v>180</v>
      </c>
      <c r="AD70" s="8" t="s">
        <v>1</v>
      </c>
      <c r="AE70" s="6">
        <v>7.1</v>
      </c>
      <c r="AF70" s="21">
        <v>7.1</v>
      </c>
      <c r="AG70" s="33"/>
      <c r="AH70" s="8"/>
      <c r="AI70" s="8"/>
      <c r="AJ70" s="8"/>
      <c r="AK70" s="20" t="s">
        <v>756</v>
      </c>
      <c r="AL70" s="4">
        <v>22</v>
      </c>
      <c r="AM70" s="73" t="s">
        <v>749</v>
      </c>
    </row>
    <row r="71" spans="1:39" s="2" customFormat="1" ht="99.95" customHeight="1" x14ac:dyDescent="0.25">
      <c r="A71" s="71" t="s">
        <v>672</v>
      </c>
      <c r="B71" s="8" t="s">
        <v>838</v>
      </c>
      <c r="C71" s="55" t="s">
        <v>345</v>
      </c>
      <c r="D71" s="4">
        <v>70</v>
      </c>
      <c r="E71" s="52"/>
      <c r="F71" s="8" t="s">
        <v>124</v>
      </c>
      <c r="G71" s="8" t="s">
        <v>172</v>
      </c>
      <c r="H71" s="21">
        <v>-42.82667</v>
      </c>
      <c r="I71" s="21">
        <v>171.87441200000001</v>
      </c>
      <c r="J71" s="8" t="s">
        <v>390</v>
      </c>
      <c r="K71" s="4">
        <v>21</v>
      </c>
      <c r="L71" s="10">
        <v>21</v>
      </c>
      <c r="M71" s="10">
        <v>1929</v>
      </c>
      <c r="N71" s="10">
        <v>1929</v>
      </c>
      <c r="O71" s="21"/>
      <c r="P71" s="49">
        <v>545332.18520399998</v>
      </c>
      <c r="Q71" s="49">
        <f>Table17[[#This Row],[ThDA1]]/1000000</f>
        <v>0.54533218520399995</v>
      </c>
      <c r="R71" s="49">
        <f>Table17[[#This Row],[ThDA2]]/100*5</f>
        <v>2.7266609260199998E-2</v>
      </c>
      <c r="S71" s="49">
        <v>512689.18924199999</v>
      </c>
      <c r="T71" s="21">
        <f>Table17[[#This Row],[TwDA1]]/100*5</f>
        <v>25634.4594621</v>
      </c>
      <c r="U71" s="21">
        <v>0.48</v>
      </c>
      <c r="V71" s="49">
        <v>0.54533218520399995</v>
      </c>
      <c r="W71" s="49">
        <f>Table17[[#This Row],[DA]]*1000000</f>
        <v>545332.18520399998</v>
      </c>
      <c r="X71" s="21">
        <f>0.02*POWER(Table17[[#This Row],[ThDA2]],1.95)</f>
        <v>6.1308289526587302E-3</v>
      </c>
      <c r="Y71" s="21">
        <v>4.7999999999999996E-3</v>
      </c>
      <c r="Z71" s="21">
        <v>0.5</v>
      </c>
      <c r="AA71" s="63">
        <v>6.1308289526587302E-3</v>
      </c>
      <c r="AB71" s="8" t="s">
        <v>180</v>
      </c>
      <c r="AC71" s="36" t="s">
        <v>180</v>
      </c>
      <c r="AD71" s="8" t="s">
        <v>1</v>
      </c>
      <c r="AE71" s="11">
        <v>7.8</v>
      </c>
      <c r="AF71" s="14">
        <v>7.8</v>
      </c>
      <c r="AG71" s="33" t="s">
        <v>6</v>
      </c>
      <c r="AH71" s="8"/>
      <c r="AI71" s="8"/>
      <c r="AJ71" s="8"/>
      <c r="AK71" s="8"/>
      <c r="AL71" s="4">
        <v>61</v>
      </c>
      <c r="AM71" s="72" t="s">
        <v>780</v>
      </c>
    </row>
    <row r="72" spans="1:39" s="2" customFormat="1" ht="99.95" customHeight="1" x14ac:dyDescent="0.25">
      <c r="A72" s="71" t="s">
        <v>670</v>
      </c>
      <c r="B72" s="8" t="s">
        <v>838</v>
      </c>
      <c r="C72" s="55" t="s">
        <v>739</v>
      </c>
      <c r="D72" s="4">
        <v>71</v>
      </c>
      <c r="E72" s="52"/>
      <c r="F72" s="8" t="s">
        <v>122</v>
      </c>
      <c r="G72" s="8" t="s">
        <v>171</v>
      </c>
      <c r="H72" s="21">
        <v>-42.833660999999999</v>
      </c>
      <c r="I72" s="21">
        <v>171.81131600000001</v>
      </c>
      <c r="J72" s="8" t="s">
        <v>390</v>
      </c>
      <c r="K72" s="4">
        <v>500</v>
      </c>
      <c r="L72" s="10">
        <v>500</v>
      </c>
      <c r="M72" s="10">
        <v>1515</v>
      </c>
      <c r="N72" s="10">
        <v>1515</v>
      </c>
      <c r="O72" s="21">
        <v>100</v>
      </c>
      <c r="P72" s="49">
        <v>668116.55993600003</v>
      </c>
      <c r="Q72" s="49">
        <f>Table17[[#This Row],[ThDA1]]/1000000</f>
        <v>0.66811655993600005</v>
      </c>
      <c r="R72" s="49">
        <f>Table17[[#This Row],[ThDA2]]/100*5</f>
        <v>3.3405827996800003E-2</v>
      </c>
      <c r="S72" s="49">
        <v>593356.65082800004</v>
      </c>
      <c r="T72" s="21">
        <f>Table17[[#This Row],[TwDA1]]/100*5</f>
        <v>29667.832541400003</v>
      </c>
      <c r="U72" s="21">
        <v>0.76</v>
      </c>
      <c r="V72" s="49">
        <v>0.66811655993600005</v>
      </c>
      <c r="W72" s="49">
        <f>Table17[[#This Row],[DA]]*1000000</f>
        <v>668116.55993600003</v>
      </c>
      <c r="X72" s="21">
        <f>0.02*POWER(Table17[[#This Row],[ThDA2]],1.95)</f>
        <v>9.1094437082685688E-3</v>
      </c>
      <c r="Y72" s="21">
        <v>2.7E-2</v>
      </c>
      <c r="Z72" s="21">
        <v>2</v>
      </c>
      <c r="AA72" s="63">
        <v>9.1094437082685688E-3</v>
      </c>
      <c r="AB72" s="8" t="s">
        <v>180</v>
      </c>
      <c r="AC72" s="36" t="s">
        <v>180</v>
      </c>
      <c r="AD72" s="12" t="s">
        <v>1</v>
      </c>
      <c r="AE72" s="11" t="s">
        <v>440</v>
      </c>
      <c r="AF72" s="14" t="s">
        <v>477</v>
      </c>
      <c r="AG72" s="8" t="s">
        <v>6</v>
      </c>
      <c r="AH72" s="8"/>
      <c r="AI72" s="8"/>
      <c r="AJ72" s="8"/>
      <c r="AK72" s="8"/>
      <c r="AL72" s="4">
        <v>67</v>
      </c>
      <c r="AM72" s="72" t="s">
        <v>825</v>
      </c>
    </row>
    <row r="73" spans="1:39" s="5" customFormat="1" ht="99.95" customHeight="1" x14ac:dyDescent="0.25">
      <c r="A73" s="71" t="s">
        <v>689</v>
      </c>
      <c r="B73" s="8" t="s">
        <v>838</v>
      </c>
      <c r="C73" s="55" t="s">
        <v>347</v>
      </c>
      <c r="D73" s="4">
        <v>72</v>
      </c>
      <c r="E73" s="52"/>
      <c r="F73" s="8" t="s">
        <v>130</v>
      </c>
      <c r="G73" s="8" t="s">
        <v>175</v>
      </c>
      <c r="H73" s="21">
        <v>-42.846729000000003</v>
      </c>
      <c r="I73" s="21">
        <v>171.496208</v>
      </c>
      <c r="J73" s="8" t="s">
        <v>362</v>
      </c>
      <c r="K73" s="4">
        <v>3600</v>
      </c>
      <c r="L73" s="10">
        <v>3600</v>
      </c>
      <c r="M73" s="28">
        <v>-1650</v>
      </c>
      <c r="N73" s="10">
        <v>-1650</v>
      </c>
      <c r="O73" s="21">
        <v>940</v>
      </c>
      <c r="P73" s="49">
        <v>712554.65117199998</v>
      </c>
      <c r="Q73" s="49">
        <f>Table17[[#This Row],[ThDA1]]/1000000</f>
        <v>0.71255465117200001</v>
      </c>
      <c r="R73" s="49">
        <f>Table17[[#This Row],[ThDA2]]/100*5</f>
        <v>3.5627732558599995E-2</v>
      </c>
      <c r="S73" s="49">
        <v>649752.64351600001</v>
      </c>
      <c r="T73" s="21">
        <f>Table17[[#This Row],[TwDA1]]/100*5</f>
        <v>32487.632175799998</v>
      </c>
      <c r="U73" s="21">
        <v>0.63</v>
      </c>
      <c r="V73" s="49">
        <v>0.71255465117200001</v>
      </c>
      <c r="W73" s="49">
        <f>Table17[[#This Row],[DA]]*1000000</f>
        <v>712554.65117199998</v>
      </c>
      <c r="X73" s="21">
        <f>0.02*POWER(Table17[[#This Row],[ThDA2]],1.95)</f>
        <v>1.0328219168326451E-2</v>
      </c>
      <c r="Y73" s="21">
        <v>3.5000000000000003E-2</v>
      </c>
      <c r="Z73" s="21">
        <v>2</v>
      </c>
      <c r="AA73" s="63">
        <v>1.0328219168326451E-2</v>
      </c>
      <c r="AB73" s="8" t="s">
        <v>180</v>
      </c>
      <c r="AC73" s="36" t="s">
        <v>180</v>
      </c>
      <c r="AD73" s="12" t="s">
        <v>27</v>
      </c>
      <c r="AE73" s="11" t="s">
        <v>7</v>
      </c>
      <c r="AF73" s="14"/>
      <c r="AG73" s="8" t="s">
        <v>6</v>
      </c>
      <c r="AH73" s="8"/>
      <c r="AI73" s="8"/>
      <c r="AJ73" s="8"/>
      <c r="AK73" s="8" t="s">
        <v>37</v>
      </c>
      <c r="AL73" s="4">
        <v>61</v>
      </c>
      <c r="AM73" s="72" t="s">
        <v>814</v>
      </c>
    </row>
    <row r="74" spans="1:39" s="2" customFormat="1" ht="99.95" customHeight="1" x14ac:dyDescent="0.25">
      <c r="A74" s="71" t="s">
        <v>606</v>
      </c>
      <c r="B74" s="8" t="s">
        <v>840</v>
      </c>
      <c r="C74" s="55"/>
      <c r="D74" s="4">
        <v>73</v>
      </c>
      <c r="E74" s="52"/>
      <c r="F74" s="52"/>
      <c r="G74" s="52"/>
      <c r="H74" s="21">
        <v>-42.856944439999999</v>
      </c>
      <c r="I74" s="21">
        <v>171.16694444000001</v>
      </c>
      <c r="J74" s="8" t="s">
        <v>376</v>
      </c>
      <c r="K74" s="4">
        <v>550</v>
      </c>
      <c r="L74" s="10">
        <v>550</v>
      </c>
      <c r="M74" s="10">
        <v>1400</v>
      </c>
      <c r="N74" s="10">
        <v>1400</v>
      </c>
      <c r="O74" s="21">
        <v>50</v>
      </c>
      <c r="P74" s="21"/>
      <c r="Q74" s="21"/>
      <c r="R74" s="21"/>
      <c r="S74" s="21"/>
      <c r="T74" s="21"/>
      <c r="U74" s="21"/>
      <c r="V74" s="21"/>
      <c r="W74" s="21"/>
      <c r="X74" s="21"/>
      <c r="Y74" s="21"/>
      <c r="Z74" s="21"/>
      <c r="AA74" s="63"/>
      <c r="AB74" s="8" t="s">
        <v>248</v>
      </c>
      <c r="AC74" s="36" t="s">
        <v>70</v>
      </c>
      <c r="AD74" s="12" t="s">
        <v>24</v>
      </c>
      <c r="AE74" s="11" t="s">
        <v>7</v>
      </c>
      <c r="AF74" s="14"/>
      <c r="AG74" s="8"/>
      <c r="AH74" s="8"/>
      <c r="AI74" s="8"/>
      <c r="AJ74" s="8"/>
      <c r="AK74" s="8" t="s">
        <v>38</v>
      </c>
      <c r="AL74" s="4">
        <v>33</v>
      </c>
      <c r="AM74" s="72" t="s">
        <v>827</v>
      </c>
    </row>
    <row r="75" spans="1:39" s="2" customFormat="1" ht="99.95" customHeight="1" x14ac:dyDescent="0.25">
      <c r="A75" s="71" t="s">
        <v>689</v>
      </c>
      <c r="B75" s="8" t="s">
        <v>838</v>
      </c>
      <c r="C75" s="55" t="s">
        <v>347</v>
      </c>
      <c r="D75" s="4">
        <v>74</v>
      </c>
      <c r="E75" s="52"/>
      <c r="F75" s="8" t="s">
        <v>131</v>
      </c>
      <c r="G75" s="52"/>
      <c r="H75" s="21">
        <v>-42.869064000000002</v>
      </c>
      <c r="I75" s="21">
        <v>171.48472899999999</v>
      </c>
      <c r="J75" s="8" t="s">
        <v>362</v>
      </c>
      <c r="K75" s="4">
        <v>2750</v>
      </c>
      <c r="L75" s="10">
        <v>2750</v>
      </c>
      <c r="M75" s="28">
        <v>-800</v>
      </c>
      <c r="N75" s="10">
        <v>-800</v>
      </c>
      <c r="O75" s="21">
        <v>710</v>
      </c>
      <c r="P75" s="49">
        <v>261812.63201</v>
      </c>
      <c r="Q75" s="49">
        <f>Table17[[#This Row],[ThDA1]]/1000000</f>
        <v>0.26181263200999999</v>
      </c>
      <c r="R75" s="49">
        <f>Table17[[#This Row],[ThDA2]]/100*5</f>
        <v>1.3090631600500001E-2</v>
      </c>
      <c r="S75" s="49">
        <v>227105.48886300001</v>
      </c>
      <c r="T75" s="21">
        <f>Table17[[#This Row],[TwDA1]]/100*5</f>
        <v>11355.274443150001</v>
      </c>
      <c r="U75" s="21">
        <v>0.21</v>
      </c>
      <c r="V75" s="49">
        <v>0.26181263200999999</v>
      </c>
      <c r="W75" s="49">
        <f>Table17[[#This Row],[DA]]*1000000</f>
        <v>261812.63201</v>
      </c>
      <c r="X75" s="21">
        <f>0.02*POWER(Table17[[#This Row],[ThDA2]],1.95)</f>
        <v>1.4659246887853031E-3</v>
      </c>
      <c r="Y75" s="21">
        <v>4.0999999999999995E-3</v>
      </c>
      <c r="Z75" s="21">
        <v>0.6</v>
      </c>
      <c r="AA75" s="63">
        <v>1.4659246887853031E-3</v>
      </c>
      <c r="AB75" s="8" t="s">
        <v>180</v>
      </c>
      <c r="AC75" s="36" t="s">
        <v>180</v>
      </c>
      <c r="AD75" s="12" t="s">
        <v>27</v>
      </c>
      <c r="AE75" s="11" t="s">
        <v>7</v>
      </c>
      <c r="AF75" s="14"/>
      <c r="AG75" s="8"/>
      <c r="AH75" s="8"/>
      <c r="AI75" s="8"/>
      <c r="AJ75" s="8"/>
      <c r="AK75" s="8" t="s">
        <v>37</v>
      </c>
      <c r="AL75" s="4">
        <v>61</v>
      </c>
      <c r="AM75" s="72" t="s">
        <v>813</v>
      </c>
    </row>
    <row r="76" spans="1:39" s="5" customFormat="1" ht="99.95" customHeight="1" x14ac:dyDescent="0.25">
      <c r="A76" s="71" t="s">
        <v>666</v>
      </c>
      <c r="B76" s="8" t="s">
        <v>838</v>
      </c>
      <c r="C76" s="55" t="s">
        <v>738</v>
      </c>
      <c r="D76" s="4">
        <v>75</v>
      </c>
      <c r="E76" s="52"/>
      <c r="F76" s="8" t="s">
        <v>129</v>
      </c>
      <c r="G76" s="8" t="s">
        <v>242</v>
      </c>
      <c r="H76" s="21">
        <v>-42.883552000000002</v>
      </c>
      <c r="I76" s="21">
        <v>171.556984</v>
      </c>
      <c r="J76" s="8" t="s">
        <v>362</v>
      </c>
      <c r="K76" s="4">
        <v>2000</v>
      </c>
      <c r="L76" s="10">
        <v>2000</v>
      </c>
      <c r="M76" s="28">
        <v>-50</v>
      </c>
      <c r="N76" s="10">
        <v>-50</v>
      </c>
      <c r="O76" s="21">
        <v>90</v>
      </c>
      <c r="P76" s="49">
        <v>581001.07909000001</v>
      </c>
      <c r="Q76" s="49">
        <f>Table17[[#This Row],[ThDA1]]/1000000</f>
        <v>0.58100107908999998</v>
      </c>
      <c r="R76" s="49">
        <f>Table17[[#This Row],[ThDA2]]/100*5</f>
        <v>2.9050053954499999E-2</v>
      </c>
      <c r="S76" s="49">
        <v>500385.18545599998</v>
      </c>
      <c r="T76" s="21">
        <f>Table17[[#This Row],[TwDA1]]/100*5</f>
        <v>25019.259272800002</v>
      </c>
      <c r="U76" s="21">
        <v>0.43</v>
      </c>
      <c r="V76" s="49">
        <v>0.58100107908999998</v>
      </c>
      <c r="W76" s="49">
        <f>Table17[[#This Row],[DA]]*1000000</f>
        <v>581001.07909000001</v>
      </c>
      <c r="X76" s="21">
        <f>0.02*POWER(Table17[[#This Row],[ThDA2]],1.95)</f>
        <v>6.9370532258916911E-3</v>
      </c>
      <c r="Y76" s="21">
        <v>4.2999999999999997E-2</v>
      </c>
      <c r="Z76" s="21">
        <v>2</v>
      </c>
      <c r="AA76" s="63">
        <v>6.9370532258916911E-3</v>
      </c>
      <c r="AB76" s="8" t="s">
        <v>62</v>
      </c>
      <c r="AC76" s="36" t="s">
        <v>180</v>
      </c>
      <c r="AD76" s="12" t="s">
        <v>27</v>
      </c>
      <c r="AE76" s="11" t="s">
        <v>7</v>
      </c>
      <c r="AF76" s="14"/>
      <c r="AG76" s="8" t="s">
        <v>6</v>
      </c>
      <c r="AH76" s="8" t="s">
        <v>6</v>
      </c>
      <c r="AI76" s="8" t="s">
        <v>27</v>
      </c>
      <c r="AJ76" s="8"/>
      <c r="AK76" s="8"/>
      <c r="AL76" s="4">
        <v>61</v>
      </c>
      <c r="AM76" s="72" t="s">
        <v>808</v>
      </c>
    </row>
    <row r="77" spans="1:39" s="2" customFormat="1" ht="99.95" customHeight="1" x14ac:dyDescent="0.25">
      <c r="A77" s="71" t="s">
        <v>602</v>
      </c>
      <c r="B77" s="8" t="s">
        <v>838</v>
      </c>
      <c r="C77" s="55" t="s">
        <v>724</v>
      </c>
      <c r="D77" s="4">
        <v>76</v>
      </c>
      <c r="E77" s="53"/>
      <c r="F77" s="54" t="s">
        <v>125</v>
      </c>
      <c r="G77" s="53"/>
      <c r="H77" s="21">
        <v>-42.892102000000001</v>
      </c>
      <c r="I77" s="21">
        <v>171.677494</v>
      </c>
      <c r="J77" s="8" t="s">
        <v>362</v>
      </c>
      <c r="K77" s="4">
        <v>21</v>
      </c>
      <c r="L77" s="10">
        <v>21</v>
      </c>
      <c r="M77" s="10">
        <v>1929</v>
      </c>
      <c r="N77" s="10">
        <v>1929</v>
      </c>
      <c r="O77" s="21"/>
      <c r="P77" s="30">
        <v>1627566.9346799999</v>
      </c>
      <c r="Q77" s="30">
        <f>Table17[[#This Row],[ThDA1]]/1000000</f>
        <v>1.6275669346799999</v>
      </c>
      <c r="R77" s="49">
        <f>Table17[[#This Row],[ThDA2]]/100*5</f>
        <v>8.137834673399999E-2</v>
      </c>
      <c r="S77" s="30">
        <v>1420574.23281</v>
      </c>
      <c r="T77" s="21">
        <f>Table17[[#This Row],[TwDA1]]/100*5</f>
        <v>71028.711640499998</v>
      </c>
      <c r="U77" s="21">
        <v>1.9</v>
      </c>
      <c r="V77" s="30">
        <v>1.6275669346799999</v>
      </c>
      <c r="W77" s="30">
        <f>Table17[[#This Row],[DA]]*1000000</f>
        <v>1627566.9346799999</v>
      </c>
      <c r="X77" s="21">
        <f>0.02*POWER(Table17[[#This Row],[ThDA2]],1.95)</f>
        <v>5.1704788886236426E-2</v>
      </c>
      <c r="Y77" s="21">
        <v>5.5E-2</v>
      </c>
      <c r="Z77" s="21"/>
      <c r="AA77" s="63">
        <v>5.1704788886236426E-2</v>
      </c>
      <c r="AB77" s="8" t="s">
        <v>62</v>
      </c>
      <c r="AC77" s="33" t="s">
        <v>180</v>
      </c>
      <c r="AD77" s="8" t="s">
        <v>1</v>
      </c>
      <c r="AE77" s="6">
        <v>7.1</v>
      </c>
      <c r="AF77" s="21">
        <v>7.1</v>
      </c>
      <c r="AG77" s="33" t="s">
        <v>6</v>
      </c>
      <c r="AH77" s="8" t="s">
        <v>7</v>
      </c>
      <c r="AI77" s="8" t="s">
        <v>7</v>
      </c>
      <c r="AJ77" s="8"/>
      <c r="AK77" s="20" t="s">
        <v>442</v>
      </c>
      <c r="AL77" s="4">
        <v>13</v>
      </c>
      <c r="AM77" s="72" t="s">
        <v>787</v>
      </c>
    </row>
    <row r="78" spans="1:39" s="3" customFormat="1" ht="99.95" customHeight="1" x14ac:dyDescent="0.25">
      <c r="A78" s="71" t="s">
        <v>669</v>
      </c>
      <c r="B78" s="8" t="s">
        <v>838</v>
      </c>
      <c r="C78" s="55" t="s">
        <v>712</v>
      </c>
      <c r="D78" s="4">
        <v>77</v>
      </c>
      <c r="E78" s="52"/>
      <c r="F78" s="8" t="s">
        <v>121</v>
      </c>
      <c r="G78" s="8" t="s">
        <v>169</v>
      </c>
      <c r="H78" s="21">
        <v>-42.892499999999998</v>
      </c>
      <c r="I78" s="21">
        <v>171.86583332999999</v>
      </c>
      <c r="J78" s="8" t="s">
        <v>390</v>
      </c>
      <c r="K78" s="4">
        <v>4020</v>
      </c>
      <c r="L78" s="10">
        <v>4020</v>
      </c>
      <c r="M78" s="28">
        <v>-2070</v>
      </c>
      <c r="N78" s="10">
        <v>-2070</v>
      </c>
      <c r="O78" s="21">
        <v>90</v>
      </c>
      <c r="P78" s="30">
        <v>3331309.47951</v>
      </c>
      <c r="Q78" s="30">
        <f>Table17[[#This Row],[ThDA1]]/1000000</f>
        <v>3.3313094795099998</v>
      </c>
      <c r="R78" s="49">
        <f>Table17[[#This Row],[ThDA2]]/100*5</f>
        <v>0.16656547397550001</v>
      </c>
      <c r="S78" s="30">
        <v>3226227.4572200002</v>
      </c>
      <c r="T78" s="21">
        <f>Table17[[#This Row],[TwDA1]]/100*5</f>
        <v>161311.37286100001</v>
      </c>
      <c r="U78" s="21">
        <v>2.2799999999999998</v>
      </c>
      <c r="V78" s="30">
        <v>3.3313094795099998</v>
      </c>
      <c r="W78" s="30">
        <f>Table17[[#This Row],[DA]]*1000000</f>
        <v>3331309.47951</v>
      </c>
      <c r="X78" s="21">
        <f>0.02*POWER(Table17[[#This Row],[ThDA2]],1.95)</f>
        <v>0.20899178143931046</v>
      </c>
      <c r="Y78" s="21">
        <v>2.3E-2</v>
      </c>
      <c r="Z78" s="21">
        <v>2</v>
      </c>
      <c r="AA78" s="63">
        <v>0.20899178143931046</v>
      </c>
      <c r="AB78" s="8" t="s">
        <v>180</v>
      </c>
      <c r="AC78" s="33" t="s">
        <v>180</v>
      </c>
      <c r="AD78" s="12" t="s">
        <v>27</v>
      </c>
      <c r="AE78" s="11" t="s">
        <v>7</v>
      </c>
      <c r="AF78" s="14"/>
      <c r="AG78" s="8" t="s">
        <v>6</v>
      </c>
      <c r="AH78" s="8"/>
      <c r="AI78" s="8" t="s">
        <v>706</v>
      </c>
      <c r="AJ78" s="8"/>
      <c r="AK78" s="8"/>
      <c r="AL78" s="4">
        <v>61</v>
      </c>
      <c r="AM78" s="72" t="s">
        <v>782</v>
      </c>
    </row>
    <row r="79" spans="1:39" s="3" customFormat="1" ht="99.95" customHeight="1" x14ac:dyDescent="0.25">
      <c r="A79" s="71" t="s">
        <v>10</v>
      </c>
      <c r="B79" s="8" t="s">
        <v>838</v>
      </c>
      <c r="C79" s="55" t="s">
        <v>740</v>
      </c>
      <c r="D79" s="4">
        <v>78</v>
      </c>
      <c r="E79" s="52"/>
      <c r="F79" s="52"/>
      <c r="G79" s="52"/>
      <c r="H79" s="21">
        <v>-42.900030000000001</v>
      </c>
      <c r="I79" s="21">
        <v>171.08609300000001</v>
      </c>
      <c r="J79" s="8" t="s">
        <v>376</v>
      </c>
      <c r="K79" s="4">
        <v>950</v>
      </c>
      <c r="L79" s="10">
        <v>950</v>
      </c>
      <c r="M79" s="10" t="s">
        <v>22</v>
      </c>
      <c r="N79" s="10">
        <v>1000</v>
      </c>
      <c r="O79" s="21">
        <v>50</v>
      </c>
      <c r="P79" s="49">
        <v>3657103.99633</v>
      </c>
      <c r="Q79" s="49">
        <f>Table17[[#This Row],[ThDA1]]/1000000</f>
        <v>3.6571039963300001</v>
      </c>
      <c r="R79" s="49">
        <f>Table17[[#This Row],[ThDA2]]/100*5</f>
        <v>0.1828551998165</v>
      </c>
      <c r="S79" s="49">
        <v>3617635.3444400001</v>
      </c>
      <c r="T79" s="21">
        <f>Table17[[#This Row],[TwDA1]]/100*5</f>
        <v>180881.76722200002</v>
      </c>
      <c r="U79" s="21">
        <v>5.6</v>
      </c>
      <c r="V79" s="49">
        <v>3.6571039963300001</v>
      </c>
      <c r="W79" s="49">
        <f>Table17[[#This Row],[DA]]*1000000</f>
        <v>3657103.99633</v>
      </c>
      <c r="X79" s="21">
        <f>0.02*POWER(Table17[[#This Row],[ThDA2]],1.95)</f>
        <v>0.25069619999634157</v>
      </c>
      <c r="Y79" s="21">
        <v>4.4999999999999998E-2</v>
      </c>
      <c r="Z79" s="21"/>
      <c r="AA79" s="63">
        <v>0.25069619999634157</v>
      </c>
      <c r="AB79" s="8" t="s">
        <v>23</v>
      </c>
      <c r="AC79" s="36" t="s">
        <v>34</v>
      </c>
      <c r="AD79" s="8" t="s">
        <v>24</v>
      </c>
      <c r="AE79" s="11" t="s">
        <v>7</v>
      </c>
      <c r="AF79" s="21"/>
      <c r="AG79" s="33"/>
      <c r="AH79" s="8"/>
      <c r="AI79" s="8"/>
      <c r="AJ79" s="8"/>
      <c r="AK79" s="20" t="s">
        <v>764</v>
      </c>
      <c r="AL79" s="4">
        <v>15</v>
      </c>
      <c r="AM79" s="72" t="s">
        <v>788</v>
      </c>
    </row>
    <row r="80" spans="1:39" s="2" customFormat="1" ht="99.95" customHeight="1" x14ac:dyDescent="0.25">
      <c r="A80" s="75" t="s">
        <v>690</v>
      </c>
      <c r="B80" s="8" t="s">
        <v>840</v>
      </c>
      <c r="C80" s="47"/>
      <c r="D80" s="4">
        <v>79</v>
      </c>
      <c r="E80" s="58"/>
      <c r="F80" s="47" t="s">
        <v>133</v>
      </c>
      <c r="G80" s="58"/>
      <c r="H80" s="39">
        <v>-42.911388889999998</v>
      </c>
      <c r="I80" s="39">
        <v>171.39527777999999</v>
      </c>
      <c r="J80" s="47" t="s">
        <v>362</v>
      </c>
      <c r="K80" s="45">
        <v>2750</v>
      </c>
      <c r="L80" s="45">
        <v>2750</v>
      </c>
      <c r="M80" s="48">
        <v>-800</v>
      </c>
      <c r="N80" s="45">
        <v>-800</v>
      </c>
      <c r="O80" s="39">
        <v>710</v>
      </c>
      <c r="P80" s="39"/>
      <c r="Q80" s="39"/>
      <c r="R80" s="39"/>
      <c r="S80" s="39"/>
      <c r="T80" s="39"/>
      <c r="U80" s="39">
        <v>0.22</v>
      </c>
      <c r="V80" s="39">
        <v>0.22</v>
      </c>
      <c r="W80" s="39">
        <f>Table17[[#This Row],[DA]]*1000000</f>
        <v>220000</v>
      </c>
      <c r="X80" s="39"/>
      <c r="Y80" s="39">
        <v>3.3E-3</v>
      </c>
      <c r="Z80" s="39">
        <v>0.4</v>
      </c>
      <c r="AA80" s="66">
        <v>3.3E-3</v>
      </c>
      <c r="AB80" s="47" t="s">
        <v>180</v>
      </c>
      <c r="AC80" s="47" t="s">
        <v>180</v>
      </c>
      <c r="AD80" s="47" t="s">
        <v>27</v>
      </c>
      <c r="AE80" s="46" t="s">
        <v>7</v>
      </c>
      <c r="AF80" s="39"/>
      <c r="AG80" s="47"/>
      <c r="AH80" s="47"/>
      <c r="AI80" s="47"/>
      <c r="AJ80" s="47"/>
      <c r="AK80" s="47"/>
      <c r="AL80" s="45">
        <v>61</v>
      </c>
      <c r="AM80" s="76" t="s">
        <v>21</v>
      </c>
    </row>
    <row r="81" spans="1:39" s="2" customFormat="1" ht="99.95" customHeight="1" x14ac:dyDescent="0.25">
      <c r="A81" s="71" t="s">
        <v>686</v>
      </c>
      <c r="B81" s="8" t="s">
        <v>838</v>
      </c>
      <c r="C81" s="55" t="s">
        <v>740</v>
      </c>
      <c r="D81" s="4">
        <v>80</v>
      </c>
      <c r="E81" s="52"/>
      <c r="F81" s="52"/>
      <c r="G81" s="52"/>
      <c r="H81" s="21">
        <v>-42.911852000000003</v>
      </c>
      <c r="I81" s="21">
        <v>171.08494200000001</v>
      </c>
      <c r="J81" s="8" t="s">
        <v>376</v>
      </c>
      <c r="K81" s="4">
        <v>951</v>
      </c>
      <c r="L81" s="10">
        <v>951</v>
      </c>
      <c r="M81" s="10" t="s">
        <v>22</v>
      </c>
      <c r="N81" s="10">
        <v>1000</v>
      </c>
      <c r="O81" s="21">
        <v>50</v>
      </c>
      <c r="P81" s="49">
        <v>829629.025501</v>
      </c>
      <c r="Q81" s="49">
        <f>Table17[[#This Row],[ThDA1]]/1000000</f>
        <v>0.82962902550100004</v>
      </c>
      <c r="R81" s="49">
        <f>Table17[[#This Row],[ThDA2]]/100*5</f>
        <v>4.1481451275049999E-2</v>
      </c>
      <c r="S81" s="49">
        <v>782703.56631699996</v>
      </c>
      <c r="T81" s="21">
        <f>Table17[[#This Row],[TwDA1]]/100*5</f>
        <v>39135.178315849997</v>
      </c>
      <c r="U81" s="21">
        <v>1</v>
      </c>
      <c r="V81" s="49">
        <v>0.82962902550100004</v>
      </c>
      <c r="W81" s="49">
        <f>Table17[[#This Row],[DA]]*1000000</f>
        <v>829629.025501</v>
      </c>
      <c r="X81" s="21">
        <f>0.02*POWER(Table17[[#This Row],[ThDA2]],1.95)</f>
        <v>1.3894843980278236E-2</v>
      </c>
      <c r="Y81" s="21">
        <v>0.01</v>
      </c>
      <c r="Z81" s="21"/>
      <c r="AA81" s="63">
        <v>1.3894843980278236E-2</v>
      </c>
      <c r="AB81" s="8" t="s">
        <v>23</v>
      </c>
      <c r="AC81" s="36" t="s">
        <v>34</v>
      </c>
      <c r="AD81" s="8" t="s">
        <v>24</v>
      </c>
      <c r="AE81" s="11" t="s">
        <v>7</v>
      </c>
      <c r="AF81" s="21"/>
      <c r="AG81" s="33"/>
      <c r="AH81" s="8"/>
      <c r="AI81" s="8"/>
      <c r="AJ81" s="8"/>
      <c r="AK81" s="8"/>
      <c r="AL81" s="4">
        <v>15</v>
      </c>
      <c r="AM81" s="72" t="s">
        <v>789</v>
      </c>
    </row>
    <row r="82" spans="1:39" s="2" customFormat="1" ht="99.95" customHeight="1" x14ac:dyDescent="0.25">
      <c r="A82" s="71" t="s">
        <v>694</v>
      </c>
      <c r="B82" s="8" t="s">
        <v>838</v>
      </c>
      <c r="C82" s="55" t="s">
        <v>347</v>
      </c>
      <c r="D82" s="4">
        <v>81</v>
      </c>
      <c r="E82" s="52"/>
      <c r="F82" s="8" t="s">
        <v>126</v>
      </c>
      <c r="G82" s="52"/>
      <c r="H82" s="21">
        <v>-42.915978000000003</v>
      </c>
      <c r="I82" s="21">
        <v>171.71429900000001</v>
      </c>
      <c r="J82" s="8" t="s">
        <v>390</v>
      </c>
      <c r="K82" s="4">
        <v>2750</v>
      </c>
      <c r="L82" s="10">
        <v>2750</v>
      </c>
      <c r="M82" s="28">
        <v>-800</v>
      </c>
      <c r="N82" s="10">
        <v>-800</v>
      </c>
      <c r="O82" s="21">
        <v>710</v>
      </c>
      <c r="P82" s="49">
        <v>310450.03073599999</v>
      </c>
      <c r="Q82" s="49">
        <f>Table17[[#This Row],[ThDA1]]/1000000</f>
        <v>0.31045003073599997</v>
      </c>
      <c r="R82" s="49">
        <f>Table17[[#This Row],[ThDA2]]/100*5</f>
        <v>1.55225015368E-2</v>
      </c>
      <c r="S82" s="49">
        <v>274962.747607</v>
      </c>
      <c r="T82" s="21">
        <f>Table17[[#This Row],[TwDA1]]/100*5</f>
        <v>13748.137380349999</v>
      </c>
      <c r="U82" s="21">
        <v>0.3</v>
      </c>
      <c r="V82" s="49">
        <v>0.31045003073599997</v>
      </c>
      <c r="W82" s="49">
        <f>Table17[[#This Row],[DA]]*1000000</f>
        <v>310450.03073599999</v>
      </c>
      <c r="X82" s="21">
        <f>0.02*POWER(Table17[[#This Row],[ThDA2]],1.95)</f>
        <v>2.0436843755580014E-3</v>
      </c>
      <c r="Y82" s="21">
        <v>1.2E-2</v>
      </c>
      <c r="Z82" s="21">
        <v>1</v>
      </c>
      <c r="AA82" s="63">
        <v>2.0436843755580014E-3</v>
      </c>
      <c r="AB82" s="8" t="s">
        <v>180</v>
      </c>
      <c r="AC82" s="36" t="s">
        <v>180</v>
      </c>
      <c r="AD82" s="12" t="s">
        <v>27</v>
      </c>
      <c r="AE82" s="11" t="s">
        <v>7</v>
      </c>
      <c r="AF82" s="14"/>
      <c r="AG82" s="8"/>
      <c r="AH82" s="8"/>
      <c r="AI82" s="8"/>
      <c r="AJ82" s="8"/>
      <c r="AK82" s="8"/>
      <c r="AL82" s="4">
        <v>61</v>
      </c>
      <c r="AM82" s="73" t="s">
        <v>21</v>
      </c>
    </row>
    <row r="83" spans="1:39" s="2" customFormat="1" ht="99.95" customHeight="1" x14ac:dyDescent="0.25">
      <c r="A83" s="71" t="s">
        <v>693</v>
      </c>
      <c r="B83" s="8" t="s">
        <v>840</v>
      </c>
      <c r="C83" s="55"/>
      <c r="D83" s="4">
        <v>82</v>
      </c>
      <c r="E83" s="52"/>
      <c r="F83" s="8" t="s">
        <v>128</v>
      </c>
      <c r="G83" s="52"/>
      <c r="H83" s="21">
        <v>-42.949767999999999</v>
      </c>
      <c r="I83" s="21">
        <v>171.51351099999999</v>
      </c>
      <c r="J83" s="8" t="s">
        <v>390</v>
      </c>
      <c r="K83" s="4">
        <v>6100</v>
      </c>
      <c r="L83" s="10">
        <v>6100</v>
      </c>
      <c r="M83" s="28">
        <v>-4150</v>
      </c>
      <c r="N83" s="10">
        <v>-4150</v>
      </c>
      <c r="O83" s="21">
        <v>1580</v>
      </c>
      <c r="P83" s="21"/>
      <c r="Q83" s="21"/>
      <c r="R83" s="21"/>
      <c r="S83" s="21"/>
      <c r="T83" s="21"/>
      <c r="U83" s="21">
        <v>0.28999999999999998</v>
      </c>
      <c r="V83" s="21">
        <v>0.28999999999999998</v>
      </c>
      <c r="W83" s="21">
        <f>Table17[[#This Row],[DA]]*1000000</f>
        <v>290000</v>
      </c>
      <c r="X83" s="21"/>
      <c r="Y83" s="21">
        <v>2.9000000000000001E-2</v>
      </c>
      <c r="Z83" s="21">
        <v>3</v>
      </c>
      <c r="AA83" s="63">
        <v>2.9000000000000001E-2</v>
      </c>
      <c r="AB83" s="8" t="s">
        <v>180</v>
      </c>
      <c r="AC83" s="40" t="s">
        <v>180</v>
      </c>
      <c r="AD83" s="12" t="s">
        <v>27</v>
      </c>
      <c r="AE83" s="11" t="s">
        <v>7</v>
      </c>
      <c r="AF83" s="14"/>
      <c r="AG83" s="8"/>
      <c r="AH83" s="8"/>
      <c r="AI83" s="8"/>
      <c r="AJ83" s="8"/>
      <c r="AK83" s="38"/>
      <c r="AL83" s="4">
        <v>16</v>
      </c>
      <c r="AM83" s="72" t="s">
        <v>830</v>
      </c>
    </row>
    <row r="84" spans="1:39" s="2" customFormat="1" ht="99.95" customHeight="1" x14ac:dyDescent="0.25">
      <c r="A84" s="71" t="s">
        <v>673</v>
      </c>
      <c r="B84" s="8" t="s">
        <v>838</v>
      </c>
      <c r="C84" s="55" t="s">
        <v>345</v>
      </c>
      <c r="D84" s="4">
        <v>83</v>
      </c>
      <c r="E84" s="52"/>
      <c r="F84" s="52"/>
      <c r="G84" s="52"/>
      <c r="H84" s="21">
        <v>-43.020831000000001</v>
      </c>
      <c r="I84" s="21">
        <v>172.24347800000001</v>
      </c>
      <c r="J84" s="8" t="s">
        <v>369</v>
      </c>
      <c r="K84" s="4"/>
      <c r="L84" s="10"/>
      <c r="M84" s="10"/>
      <c r="N84" s="10"/>
      <c r="O84" s="21"/>
      <c r="P84" s="49">
        <v>219078.321405</v>
      </c>
      <c r="Q84" s="49">
        <f>Table17[[#This Row],[ThDA1]]/1000000</f>
        <v>0.219078321405</v>
      </c>
      <c r="R84" s="49">
        <f>Table17[[#This Row],[ThDA2]]/100*5</f>
        <v>1.095391607025E-2</v>
      </c>
      <c r="S84" s="49">
        <v>206206.029637</v>
      </c>
      <c r="T84" s="21">
        <f>Table17[[#This Row],[TwDA1]]/100*5</f>
        <v>10310.30148185</v>
      </c>
      <c r="U84" s="21"/>
      <c r="V84" s="49">
        <v>0.219078321405</v>
      </c>
      <c r="W84" s="49">
        <f>Table17[[#This Row],[DA]]*1000000</f>
        <v>219078.321405</v>
      </c>
      <c r="X84" s="21">
        <f>0.02*POWER(Table17[[#This Row],[ThDA2]],1.95)</f>
        <v>1.035616198449217E-3</v>
      </c>
      <c r="Y84" s="21"/>
      <c r="Z84" s="21"/>
      <c r="AA84" s="63">
        <v>1.035616198449217E-3</v>
      </c>
      <c r="AB84" s="8" t="s">
        <v>261</v>
      </c>
      <c r="AC84" s="36" t="s">
        <v>83</v>
      </c>
      <c r="AD84" s="12" t="s">
        <v>27</v>
      </c>
      <c r="AE84" s="11" t="s">
        <v>7</v>
      </c>
      <c r="AF84" s="14"/>
      <c r="AG84" s="33"/>
      <c r="AH84" s="8"/>
      <c r="AI84" s="8"/>
      <c r="AJ84" s="8"/>
      <c r="AK84" s="8"/>
      <c r="AL84" s="4">
        <v>49</v>
      </c>
      <c r="AM84" s="73" t="s">
        <v>205</v>
      </c>
    </row>
    <row r="85" spans="1:39" s="2" customFormat="1" ht="99.95" customHeight="1" x14ac:dyDescent="0.25">
      <c r="A85" s="71" t="s">
        <v>701</v>
      </c>
      <c r="B85" s="8" t="s">
        <v>838</v>
      </c>
      <c r="C85" s="55" t="s">
        <v>346</v>
      </c>
      <c r="D85" s="4">
        <v>84</v>
      </c>
      <c r="E85" s="8">
        <v>10</v>
      </c>
      <c r="F85" s="8" t="s">
        <v>135</v>
      </c>
      <c r="G85" s="8" t="s">
        <v>174</v>
      </c>
      <c r="H85" s="21">
        <v>-43.027439999999999</v>
      </c>
      <c r="I85" s="21">
        <v>171.35810699999999</v>
      </c>
      <c r="J85" s="8" t="s">
        <v>363</v>
      </c>
      <c r="K85" s="4">
        <v>2140</v>
      </c>
      <c r="L85" s="10">
        <v>2140</v>
      </c>
      <c r="M85" s="28">
        <v>-190</v>
      </c>
      <c r="N85" s="10">
        <v>-190</v>
      </c>
      <c r="O85" s="21">
        <v>560</v>
      </c>
      <c r="P85" s="30">
        <v>874905.35673200001</v>
      </c>
      <c r="Q85" s="30">
        <f>Table17[[#This Row],[ThDA1]]/1000000</f>
        <v>0.87490535673199998</v>
      </c>
      <c r="R85" s="49">
        <f>Table17[[#This Row],[ThDA2]]/100*5</f>
        <v>4.3745267836600002E-2</v>
      </c>
      <c r="S85" s="30">
        <v>674140.838108</v>
      </c>
      <c r="T85" s="21">
        <f>Table17[[#This Row],[TwDA1]]/100*5</f>
        <v>33707.041905400001</v>
      </c>
      <c r="U85" s="21">
        <v>0.38</v>
      </c>
      <c r="V85" s="30">
        <v>0.87490535673199998</v>
      </c>
      <c r="W85" s="30">
        <f>Table17[[#This Row],[DA]]*1000000</f>
        <v>874905.35673200001</v>
      </c>
      <c r="X85" s="21">
        <f>0.02*POWER(Table17[[#This Row],[ThDA2]],1.95)</f>
        <v>1.5411825852805663E-2</v>
      </c>
      <c r="Y85" s="21">
        <v>1.9E-2</v>
      </c>
      <c r="Z85" s="21">
        <v>2</v>
      </c>
      <c r="AA85" s="63">
        <v>1.5411825852805663E-2</v>
      </c>
      <c r="AB85" s="8" t="s">
        <v>180</v>
      </c>
      <c r="AC85" s="33" t="s">
        <v>180</v>
      </c>
      <c r="AD85" s="12" t="s">
        <v>27</v>
      </c>
      <c r="AE85" s="11" t="s">
        <v>7</v>
      </c>
      <c r="AF85" s="14"/>
      <c r="AG85" s="8" t="s">
        <v>6</v>
      </c>
      <c r="AH85" s="8"/>
      <c r="AI85" s="8"/>
      <c r="AJ85" s="8"/>
      <c r="AK85" s="8"/>
      <c r="AL85" s="4">
        <v>61</v>
      </c>
      <c r="AM85" s="72" t="s">
        <v>780</v>
      </c>
    </row>
    <row r="86" spans="1:39" s="2" customFormat="1" ht="99.95" customHeight="1" x14ac:dyDescent="0.25">
      <c r="A86" s="71" t="s">
        <v>580</v>
      </c>
      <c r="B86" s="8" t="s">
        <v>838</v>
      </c>
      <c r="C86" s="55" t="s">
        <v>346</v>
      </c>
      <c r="D86" s="4">
        <v>85</v>
      </c>
      <c r="E86" s="8">
        <v>14</v>
      </c>
      <c r="F86" s="52"/>
      <c r="G86" s="52"/>
      <c r="H86" s="21">
        <v>-43.031843000000002</v>
      </c>
      <c r="I86" s="21">
        <v>171.42382599999999</v>
      </c>
      <c r="J86" s="8" t="s">
        <v>363</v>
      </c>
      <c r="K86" s="4"/>
      <c r="L86" s="10"/>
      <c r="M86" s="10"/>
      <c r="N86" s="10"/>
      <c r="O86" s="21"/>
      <c r="P86" s="30">
        <v>144523.11036600001</v>
      </c>
      <c r="Q86" s="30">
        <f>Table17[[#This Row],[ThDA1]]/1000000</f>
        <v>0.14452311036600002</v>
      </c>
      <c r="R86" s="49">
        <f>Table17[[#This Row],[ThDA2]]/100*5</f>
        <v>7.2261555183000016E-3</v>
      </c>
      <c r="S86" s="30">
        <v>113353.81250099999</v>
      </c>
      <c r="T86" s="21">
        <f>Table17[[#This Row],[TwDA1]]/100*5</f>
        <v>5667.6906250499997</v>
      </c>
      <c r="U86" s="21">
        <v>0.15501899999999999</v>
      </c>
      <c r="V86" s="30">
        <v>0.14452311036600002</v>
      </c>
      <c r="W86" s="30">
        <f>Table17[[#This Row],[DA]]*1000000</f>
        <v>144523.11036600001</v>
      </c>
      <c r="X86" s="21">
        <f>0.02*POWER(Table17[[#This Row],[ThDA2]],1.95)</f>
        <v>4.6015879816034869E-4</v>
      </c>
      <c r="Y86" s="21"/>
      <c r="Z86" s="21"/>
      <c r="AA86" s="63">
        <v>4.6015879816034869E-4</v>
      </c>
      <c r="AB86" s="8" t="s">
        <v>180</v>
      </c>
      <c r="AC86" s="33" t="s">
        <v>180</v>
      </c>
      <c r="AD86" s="12" t="s">
        <v>27</v>
      </c>
      <c r="AE86" s="11" t="s">
        <v>7</v>
      </c>
      <c r="AF86" s="14"/>
      <c r="AG86" s="33"/>
      <c r="AH86" s="8"/>
      <c r="AI86" s="8"/>
      <c r="AJ86" s="8"/>
      <c r="AK86" s="8"/>
      <c r="AL86" s="4">
        <v>10</v>
      </c>
      <c r="AM86" s="73" t="s">
        <v>243</v>
      </c>
    </row>
    <row r="87" spans="1:39" s="2" customFormat="1" ht="99.95" customHeight="1" x14ac:dyDescent="0.25">
      <c r="A87" s="71" t="s">
        <v>697</v>
      </c>
      <c r="B87" s="8" t="s">
        <v>838</v>
      </c>
      <c r="C87" s="55" t="s">
        <v>346</v>
      </c>
      <c r="D87" s="4">
        <v>86</v>
      </c>
      <c r="E87" s="8">
        <v>15</v>
      </c>
      <c r="F87" s="8" t="s">
        <v>136</v>
      </c>
      <c r="G87" s="8" t="s">
        <v>168</v>
      </c>
      <c r="H87" s="21">
        <v>-43.036216000000003</v>
      </c>
      <c r="I87" s="21">
        <v>171.3819</v>
      </c>
      <c r="J87" s="8" t="s">
        <v>363</v>
      </c>
      <c r="K87" s="4">
        <v>7270</v>
      </c>
      <c r="L87" s="10">
        <v>7270</v>
      </c>
      <c r="M87" s="28">
        <v>-5320</v>
      </c>
      <c r="N87" s="10">
        <v>-5320</v>
      </c>
      <c r="O87" s="21">
        <v>90</v>
      </c>
      <c r="P87" s="30">
        <v>530170.15942200006</v>
      </c>
      <c r="Q87" s="30">
        <f>Table17[[#This Row],[ThDA1]]/1000000</f>
        <v>0.53017015942200008</v>
      </c>
      <c r="R87" s="49">
        <f>Table17[[#This Row],[ThDA2]]/100*5</f>
        <v>2.6508507971100007E-2</v>
      </c>
      <c r="S87" s="30">
        <v>455141.66757799999</v>
      </c>
      <c r="T87" s="21">
        <f>Table17[[#This Row],[TwDA1]]/100*5</f>
        <v>22757.083378900003</v>
      </c>
      <c r="U87" s="21">
        <v>0.36</v>
      </c>
      <c r="V87" s="30">
        <v>0.53017015942200008</v>
      </c>
      <c r="W87" s="30">
        <f>Table17[[#This Row],[DA]]*1000000</f>
        <v>530170.15942200006</v>
      </c>
      <c r="X87" s="21">
        <f>0.02*POWER(Table17[[#This Row],[ThDA2]],1.95)</f>
        <v>5.8028292484707056E-3</v>
      </c>
      <c r="Y87" s="21">
        <v>7.1999999999999998E-3</v>
      </c>
      <c r="Z87" s="21">
        <v>1</v>
      </c>
      <c r="AA87" s="63">
        <v>5.8028292484707056E-3</v>
      </c>
      <c r="AB87" s="8" t="s">
        <v>180</v>
      </c>
      <c r="AC87" s="33" t="s">
        <v>180</v>
      </c>
      <c r="AD87" s="12" t="s">
        <v>27</v>
      </c>
      <c r="AE87" s="11" t="s">
        <v>7</v>
      </c>
      <c r="AF87" s="14"/>
      <c r="AG87" s="8" t="s">
        <v>6</v>
      </c>
      <c r="AH87" s="8"/>
      <c r="AI87" s="8"/>
      <c r="AJ87" s="8"/>
      <c r="AK87" s="8"/>
      <c r="AL87" s="4">
        <v>61</v>
      </c>
      <c r="AM87" s="72" t="s">
        <v>780</v>
      </c>
    </row>
    <row r="88" spans="1:39" s="2" customFormat="1" ht="99.95" customHeight="1" x14ac:dyDescent="0.25">
      <c r="A88" s="71" t="s">
        <v>698</v>
      </c>
      <c r="B88" s="8" t="s">
        <v>838</v>
      </c>
      <c r="C88" s="55" t="s">
        <v>346</v>
      </c>
      <c r="D88" s="4">
        <v>87</v>
      </c>
      <c r="E88" s="8">
        <v>17</v>
      </c>
      <c r="F88" s="8" t="s">
        <v>140</v>
      </c>
      <c r="G88" s="52"/>
      <c r="H88" s="21">
        <v>-43.036256999999999</v>
      </c>
      <c r="I88" s="21">
        <v>171.28441699999999</v>
      </c>
      <c r="J88" s="8" t="s">
        <v>363</v>
      </c>
      <c r="K88" s="4">
        <v>7870</v>
      </c>
      <c r="L88" s="10">
        <v>7870</v>
      </c>
      <c r="M88" s="28">
        <v>-5920</v>
      </c>
      <c r="N88" s="10">
        <v>-5920</v>
      </c>
      <c r="O88" s="21">
        <v>120</v>
      </c>
      <c r="P88" s="30">
        <v>1564390.29629</v>
      </c>
      <c r="Q88" s="30">
        <f>Table17[[#This Row],[ThDA1]]/1000000</f>
        <v>1.56439029629</v>
      </c>
      <c r="R88" s="49">
        <f>Table17[[#This Row],[ThDA2]]/100*5</f>
        <v>7.8219514814499999E-2</v>
      </c>
      <c r="S88" s="30">
        <v>1397879.91924</v>
      </c>
      <c r="T88" s="21">
        <f>Table17[[#This Row],[TwDA1]]/100*5</f>
        <v>69893.995962000001</v>
      </c>
      <c r="U88" s="21">
        <v>0.95</v>
      </c>
      <c r="V88" s="30">
        <v>1.56439029629</v>
      </c>
      <c r="W88" s="30">
        <f>Table17[[#This Row],[DA]]*1000000</f>
        <v>1564390.29629</v>
      </c>
      <c r="X88" s="21">
        <f>0.02*POWER(Table17[[#This Row],[ThDA2]],1.95)</f>
        <v>4.7863336203212155E-2</v>
      </c>
      <c r="Y88" s="21">
        <v>9.4999999999999998E-3</v>
      </c>
      <c r="Z88" s="21">
        <v>2</v>
      </c>
      <c r="AA88" s="63">
        <v>4.7863336203212155E-2</v>
      </c>
      <c r="AB88" s="8" t="s">
        <v>180</v>
      </c>
      <c r="AC88" s="33" t="s">
        <v>180</v>
      </c>
      <c r="AD88" s="12" t="s">
        <v>27</v>
      </c>
      <c r="AE88" s="11" t="s">
        <v>7</v>
      </c>
      <c r="AF88" s="14"/>
      <c r="AG88" s="8"/>
      <c r="AH88" s="8"/>
      <c r="AI88" s="8"/>
      <c r="AJ88" s="8"/>
      <c r="AK88" s="8"/>
      <c r="AL88" s="4">
        <v>61</v>
      </c>
      <c r="AM88" s="73" t="s">
        <v>21</v>
      </c>
    </row>
    <row r="89" spans="1:39" s="2" customFormat="1" ht="99.95" customHeight="1" x14ac:dyDescent="0.25">
      <c r="A89" s="71" t="s">
        <v>699</v>
      </c>
      <c r="B89" s="8" t="s">
        <v>840</v>
      </c>
      <c r="C89" s="55"/>
      <c r="D89" s="4">
        <v>88</v>
      </c>
      <c r="E89" s="52"/>
      <c r="F89" s="8" t="s">
        <v>141</v>
      </c>
      <c r="G89" s="52"/>
      <c r="H89" s="21">
        <v>-43.036256999999999</v>
      </c>
      <c r="I89" s="21">
        <v>171.28441699999999</v>
      </c>
      <c r="J89" s="8" t="s">
        <v>363</v>
      </c>
      <c r="K89" s="4">
        <v>10250</v>
      </c>
      <c r="L89" s="10">
        <v>10250</v>
      </c>
      <c r="M89" s="28">
        <v>-8300</v>
      </c>
      <c r="N89" s="10">
        <v>-8300</v>
      </c>
      <c r="O89" s="21">
        <v>150</v>
      </c>
      <c r="P89" s="21"/>
      <c r="Q89" s="21"/>
      <c r="R89" s="21"/>
      <c r="S89" s="21"/>
      <c r="T89" s="21"/>
      <c r="U89" s="21"/>
      <c r="V89" s="21"/>
      <c r="W89" s="21"/>
      <c r="X89" s="21"/>
      <c r="Y89" s="21">
        <v>2.4E-2</v>
      </c>
      <c r="Z89" s="21">
        <v>3</v>
      </c>
      <c r="AA89" s="63">
        <v>2.4E-2</v>
      </c>
      <c r="AB89" s="8" t="s">
        <v>180</v>
      </c>
      <c r="AC89" s="40" t="s">
        <v>180</v>
      </c>
      <c r="AD89" s="12" t="s">
        <v>27</v>
      </c>
      <c r="AE89" s="11" t="s">
        <v>7</v>
      </c>
      <c r="AF89" s="14"/>
      <c r="AG89" s="8"/>
      <c r="AH89" s="8"/>
      <c r="AI89" s="8" t="s">
        <v>566</v>
      </c>
      <c r="AJ89" s="8"/>
      <c r="AK89" s="8"/>
      <c r="AL89" s="4">
        <v>61</v>
      </c>
      <c r="AM89" s="73" t="s">
        <v>21</v>
      </c>
    </row>
    <row r="90" spans="1:39" s="2" customFormat="1" ht="99.95" customHeight="1" x14ac:dyDescent="0.25">
      <c r="A90" s="71" t="s">
        <v>579</v>
      </c>
      <c r="B90" s="8" t="s">
        <v>838</v>
      </c>
      <c r="C90" s="55" t="s">
        <v>346</v>
      </c>
      <c r="D90" s="4">
        <v>89</v>
      </c>
      <c r="E90" s="8">
        <v>19</v>
      </c>
      <c r="F90" s="52"/>
      <c r="G90" s="52"/>
      <c r="H90" s="21">
        <v>-43.041136999999999</v>
      </c>
      <c r="I90" s="21">
        <v>171.42181099999999</v>
      </c>
      <c r="J90" s="8" t="s">
        <v>363</v>
      </c>
      <c r="K90" s="4">
        <v>-44</v>
      </c>
      <c r="L90" s="4">
        <v>-44</v>
      </c>
      <c r="M90" s="10">
        <v>1994</v>
      </c>
      <c r="N90" s="10">
        <v>1994</v>
      </c>
      <c r="O90" s="21"/>
      <c r="P90" s="30">
        <v>173952.27158</v>
      </c>
      <c r="Q90" s="30">
        <f>Table17[[#This Row],[ThDA1]]/1000000</f>
        <v>0.17395227158000001</v>
      </c>
      <c r="R90" s="49">
        <f>Table17[[#This Row],[ThDA2]]/100*5</f>
        <v>8.6976135790000006E-3</v>
      </c>
      <c r="S90" s="30">
        <v>135406.508088</v>
      </c>
      <c r="T90" s="21">
        <f>Table17[[#This Row],[TwDA1]]/100*5</f>
        <v>6770.3254044000005</v>
      </c>
      <c r="U90" s="21">
        <v>0.18243599999999999</v>
      </c>
      <c r="V90" s="30">
        <v>0.17395227158000001</v>
      </c>
      <c r="W90" s="30">
        <f>Table17[[#This Row],[DA]]*1000000</f>
        <v>173952.27158</v>
      </c>
      <c r="X90" s="21">
        <f>0.02*POWER(Table17[[#This Row],[ThDA2]],1.95)</f>
        <v>6.604937300273173E-4</v>
      </c>
      <c r="Y90" s="21">
        <v>5.9999999999999995E-4</v>
      </c>
      <c r="Z90" s="21"/>
      <c r="AA90" s="63">
        <v>6.604937300273173E-4</v>
      </c>
      <c r="AB90" s="8" t="s">
        <v>180</v>
      </c>
      <c r="AC90" s="33" t="s">
        <v>180</v>
      </c>
      <c r="AD90" s="12" t="s">
        <v>1</v>
      </c>
      <c r="AE90" s="11">
        <v>6.8</v>
      </c>
      <c r="AF90" s="14">
        <v>6.8</v>
      </c>
      <c r="AG90" s="33"/>
      <c r="AH90" s="8"/>
      <c r="AI90" s="8"/>
      <c r="AJ90" s="8"/>
      <c r="AK90" s="8" t="s">
        <v>748</v>
      </c>
      <c r="AL90" s="4">
        <v>10</v>
      </c>
      <c r="AM90" s="72" t="s">
        <v>773</v>
      </c>
    </row>
    <row r="91" spans="1:39" s="3" customFormat="1" ht="99.95" customHeight="1" x14ac:dyDescent="0.25">
      <c r="A91" s="71" t="s">
        <v>695</v>
      </c>
      <c r="B91" s="8" t="s">
        <v>839</v>
      </c>
      <c r="C91" s="55" t="s">
        <v>741</v>
      </c>
      <c r="D91" s="4">
        <v>90</v>
      </c>
      <c r="E91" s="52"/>
      <c r="F91" s="8" t="s">
        <v>127</v>
      </c>
      <c r="G91" s="52"/>
      <c r="H91" s="21">
        <v>-43.043191999999998</v>
      </c>
      <c r="I91" s="21">
        <v>171.84205700000001</v>
      </c>
      <c r="J91" s="8" t="s">
        <v>390</v>
      </c>
      <c r="K91" s="4">
        <v>9000</v>
      </c>
      <c r="L91" s="10">
        <v>9000</v>
      </c>
      <c r="M91" s="28">
        <v>-7050</v>
      </c>
      <c r="N91" s="10">
        <v>-7050</v>
      </c>
      <c r="O91" s="21">
        <v>2340</v>
      </c>
      <c r="P91" s="49">
        <v>769178.55209699995</v>
      </c>
      <c r="Q91" s="49">
        <f>Table17[[#This Row],[ThDA1]]/1000000</f>
        <v>0.76917855209699992</v>
      </c>
      <c r="R91" s="49">
        <f>Table17[[#This Row],[ThDA2]]/100*5</f>
        <v>3.8458927604849993E-2</v>
      </c>
      <c r="S91" s="49">
        <v>713015.48843100003</v>
      </c>
      <c r="T91" s="21">
        <f>Table17[[#This Row],[TwDA1]]/100*5</f>
        <v>35650.774421549999</v>
      </c>
      <c r="U91" s="21">
        <v>0.81</v>
      </c>
      <c r="V91" s="49">
        <v>0.76917855209699992</v>
      </c>
      <c r="W91" s="49">
        <f>Table17[[#This Row],[DA]]*1000000</f>
        <v>769178.55209699995</v>
      </c>
      <c r="X91" s="21">
        <f>0.02*POWER(Table17[[#This Row],[ThDA2]],1.95)</f>
        <v>1.198900024205498E-2</v>
      </c>
      <c r="Y91" s="21">
        <v>0.04</v>
      </c>
      <c r="Z91" s="21">
        <v>4</v>
      </c>
      <c r="AA91" s="63">
        <v>1.198900024205498E-2</v>
      </c>
      <c r="AB91" s="8" t="s">
        <v>180</v>
      </c>
      <c r="AC91" s="36" t="s">
        <v>180</v>
      </c>
      <c r="AD91" s="12" t="s">
        <v>27</v>
      </c>
      <c r="AE91" s="11" t="s">
        <v>7</v>
      </c>
      <c r="AF91" s="14"/>
      <c r="AG91" s="8"/>
      <c r="AH91" s="8"/>
      <c r="AI91" s="8"/>
      <c r="AJ91" s="8"/>
      <c r="AK91" s="8" t="s">
        <v>336</v>
      </c>
      <c r="AL91" s="4">
        <v>61</v>
      </c>
      <c r="AM91" s="72" t="s">
        <v>815</v>
      </c>
    </row>
    <row r="92" spans="1:39" s="5" customFormat="1" ht="99.95" customHeight="1" x14ac:dyDescent="0.25">
      <c r="A92" s="71" t="s">
        <v>671</v>
      </c>
      <c r="B92" s="8" t="s">
        <v>839</v>
      </c>
      <c r="C92" s="55" t="s">
        <v>347</v>
      </c>
      <c r="D92" s="4">
        <v>91</v>
      </c>
      <c r="E92" s="52"/>
      <c r="F92" s="8" t="s">
        <v>123</v>
      </c>
      <c r="G92" s="52"/>
      <c r="H92" s="21">
        <v>-43.043298999999998</v>
      </c>
      <c r="I92" s="21">
        <v>171.88156599999999</v>
      </c>
      <c r="J92" s="8" t="s">
        <v>390</v>
      </c>
      <c r="K92" s="4"/>
      <c r="L92" s="10"/>
      <c r="M92" s="10"/>
      <c r="N92" s="10"/>
      <c r="O92" s="21"/>
      <c r="P92" s="49">
        <v>429212.60828599997</v>
      </c>
      <c r="Q92" s="49">
        <f>Table17[[#This Row],[ThDA1]]/1000000</f>
        <v>0.429212608286</v>
      </c>
      <c r="R92" s="49">
        <f>Table17[[#This Row],[ThDA2]]/100*5</f>
        <v>2.1460630414300002E-2</v>
      </c>
      <c r="S92" s="49">
        <v>381200.262965</v>
      </c>
      <c r="T92" s="21">
        <f>Table17[[#This Row],[TwDA1]]/100*5</f>
        <v>19060.01314825</v>
      </c>
      <c r="U92" s="21">
        <v>0.55000000000000004</v>
      </c>
      <c r="V92" s="49">
        <v>0.429212608286</v>
      </c>
      <c r="W92" s="49">
        <f>Table17[[#This Row],[DA]]*1000000</f>
        <v>429212.60828599997</v>
      </c>
      <c r="X92" s="21">
        <f>0.02*POWER(Table17[[#This Row],[ThDA2]],1.95)</f>
        <v>3.8436276968391004E-3</v>
      </c>
      <c r="Y92" s="21">
        <v>5.4999999999999997E-3</v>
      </c>
      <c r="Z92" s="21">
        <v>1</v>
      </c>
      <c r="AA92" s="63">
        <v>3.8436276968391004E-3</v>
      </c>
      <c r="AB92" s="8" t="s">
        <v>180</v>
      </c>
      <c r="AC92" s="36" t="s">
        <v>180</v>
      </c>
      <c r="AD92" s="12" t="s">
        <v>27</v>
      </c>
      <c r="AE92" s="11" t="s">
        <v>7</v>
      </c>
      <c r="AF92" s="14"/>
      <c r="AG92" s="8"/>
      <c r="AH92" s="8"/>
      <c r="AI92" s="8"/>
      <c r="AJ92" s="8"/>
      <c r="AK92" s="8"/>
      <c r="AL92" s="4">
        <v>61</v>
      </c>
      <c r="AM92" s="73" t="s">
        <v>21</v>
      </c>
    </row>
    <row r="93" spans="1:39" s="5" customFormat="1" ht="99.95" customHeight="1" x14ac:dyDescent="0.25">
      <c r="A93" s="71" t="s">
        <v>578</v>
      </c>
      <c r="B93" s="8" t="s">
        <v>838</v>
      </c>
      <c r="C93" s="55" t="s">
        <v>346</v>
      </c>
      <c r="D93" s="4">
        <v>92</v>
      </c>
      <c r="E93" s="8">
        <v>27</v>
      </c>
      <c r="F93" s="52"/>
      <c r="G93" s="52"/>
      <c r="H93" s="21">
        <v>-43.057878000000002</v>
      </c>
      <c r="I93" s="21">
        <v>171.41382200000001</v>
      </c>
      <c r="J93" s="8" t="s">
        <v>363</v>
      </c>
      <c r="K93" s="4"/>
      <c r="L93" s="10"/>
      <c r="M93" s="10"/>
      <c r="N93" s="10"/>
      <c r="O93" s="21"/>
      <c r="P93" s="30">
        <v>216011.15981300001</v>
      </c>
      <c r="Q93" s="30">
        <f>Table17[[#This Row],[ThDA1]]/1000000</f>
        <v>0.21601115981300001</v>
      </c>
      <c r="R93" s="49">
        <f>Table17[[#This Row],[ThDA2]]/100*5</f>
        <v>1.080055799065E-2</v>
      </c>
      <c r="S93" s="30">
        <v>187048.857476</v>
      </c>
      <c r="T93" s="21">
        <f>Table17[[#This Row],[TwDA1]]/100*5</f>
        <v>9352.4428738000006</v>
      </c>
      <c r="U93" s="21">
        <v>0.242645</v>
      </c>
      <c r="V93" s="30">
        <v>0.21601115981300001</v>
      </c>
      <c r="W93" s="30">
        <f>Table17[[#This Row],[DA]]*1000000</f>
        <v>216011.15981300001</v>
      </c>
      <c r="X93" s="21">
        <f>0.02*POWER(Table17[[#This Row],[ThDA2]],1.95)</f>
        <v>1.0075313391713762E-3</v>
      </c>
      <c r="Y93" s="21"/>
      <c r="Z93" s="21"/>
      <c r="AA93" s="63">
        <v>1.0075313391713762E-3</v>
      </c>
      <c r="AB93" s="8" t="s">
        <v>180</v>
      </c>
      <c r="AC93" s="33" t="s">
        <v>180</v>
      </c>
      <c r="AD93" s="12" t="s">
        <v>27</v>
      </c>
      <c r="AE93" s="11" t="s">
        <v>7</v>
      </c>
      <c r="AF93" s="14"/>
      <c r="AG93" s="33"/>
      <c r="AH93" s="8"/>
      <c r="AI93" s="8"/>
      <c r="AJ93" s="8"/>
      <c r="AK93" s="8"/>
      <c r="AL93" s="4">
        <v>10</v>
      </c>
      <c r="AM93" s="73" t="s">
        <v>243</v>
      </c>
    </row>
    <row r="94" spans="1:39" s="2" customFormat="1" ht="99.95" customHeight="1" x14ac:dyDescent="0.25">
      <c r="A94" s="71" t="s">
        <v>213</v>
      </c>
      <c r="B94" s="8" t="s">
        <v>838</v>
      </c>
      <c r="C94" s="55" t="s">
        <v>345</v>
      </c>
      <c r="D94" s="4">
        <v>93</v>
      </c>
      <c r="E94" s="8">
        <v>31</v>
      </c>
      <c r="F94" s="52"/>
      <c r="G94" s="52"/>
      <c r="H94" s="21">
        <v>-43.064616000000001</v>
      </c>
      <c r="I94" s="21">
        <v>171.33922000000001</v>
      </c>
      <c r="J94" s="8" t="s">
        <v>363</v>
      </c>
      <c r="K94" s="4"/>
      <c r="L94" s="10"/>
      <c r="M94" s="10"/>
      <c r="N94" s="10"/>
      <c r="O94" s="21"/>
      <c r="P94" s="49">
        <v>606983.16475700005</v>
      </c>
      <c r="Q94" s="49">
        <f>Table17[[#This Row],[ThDA1]]/1000000</f>
        <v>0.60698316475700009</v>
      </c>
      <c r="R94" s="49">
        <f>Table17[[#This Row],[ThDA2]]/100*5</f>
        <v>3.0349158237850005E-2</v>
      </c>
      <c r="S94" s="49">
        <v>598859.49033299997</v>
      </c>
      <c r="T94" s="21">
        <f>Table17[[#This Row],[TwDA1]]/100*5</f>
        <v>29942.974516649996</v>
      </c>
      <c r="U94" s="21"/>
      <c r="V94" s="49">
        <v>0.60698316475700009</v>
      </c>
      <c r="W94" s="49">
        <f>Table17[[#This Row],[DA]]*1000000</f>
        <v>606983.16475700005</v>
      </c>
      <c r="X94" s="21">
        <f>0.02*POWER(Table17[[#This Row],[ThDA2]],1.95)</f>
        <v>7.5548257993116553E-3</v>
      </c>
      <c r="Y94" s="21"/>
      <c r="Z94" s="21"/>
      <c r="AA94" s="63">
        <v>7.5548257993116553E-3</v>
      </c>
      <c r="AB94" s="8" t="s">
        <v>180</v>
      </c>
      <c r="AC94" s="36" t="s">
        <v>180</v>
      </c>
      <c r="AD94" s="12" t="s">
        <v>27</v>
      </c>
      <c r="AE94" s="11" t="s">
        <v>7</v>
      </c>
      <c r="AF94" s="14"/>
      <c r="AG94" s="8"/>
      <c r="AH94" s="8"/>
      <c r="AI94" s="8"/>
      <c r="AJ94" s="8"/>
      <c r="AK94" s="8"/>
      <c r="AL94" s="4">
        <v>49</v>
      </c>
      <c r="AM94" s="73" t="s">
        <v>205</v>
      </c>
    </row>
    <row r="95" spans="1:39" s="5" customFormat="1" ht="99.95" customHeight="1" x14ac:dyDescent="0.25">
      <c r="A95" s="71" t="s">
        <v>355</v>
      </c>
      <c r="B95" s="8" t="s">
        <v>839</v>
      </c>
      <c r="C95" s="55" t="s">
        <v>347</v>
      </c>
      <c r="D95" s="4">
        <v>94</v>
      </c>
      <c r="E95" s="52"/>
      <c r="F95" s="52"/>
      <c r="G95" s="52"/>
      <c r="H95" s="21">
        <v>-43.064999999999998</v>
      </c>
      <c r="I95" s="21">
        <v>171.74806599999999</v>
      </c>
      <c r="J95" s="8" t="s">
        <v>390</v>
      </c>
      <c r="K95" s="4"/>
      <c r="L95" s="10"/>
      <c r="M95" s="10"/>
      <c r="N95" s="10"/>
      <c r="O95" s="21"/>
      <c r="P95" s="21">
        <v>539023.17240799998</v>
      </c>
      <c r="Q95" s="21"/>
      <c r="R95" s="21"/>
      <c r="S95" s="21">
        <v>537886.45972599997</v>
      </c>
      <c r="T95" s="21"/>
      <c r="U95" s="21"/>
      <c r="V95" s="21"/>
      <c r="W95" s="21"/>
      <c r="X95" s="21"/>
      <c r="Y95" s="21"/>
      <c r="Z95" s="21"/>
      <c r="AA95" s="63"/>
      <c r="AB95" s="8" t="s">
        <v>83</v>
      </c>
      <c r="AC95" s="36" t="s">
        <v>83</v>
      </c>
      <c r="AD95" s="12" t="s">
        <v>27</v>
      </c>
      <c r="AE95" s="11" t="s">
        <v>7</v>
      </c>
      <c r="AF95" s="14"/>
      <c r="AG95" s="8"/>
      <c r="AH95" s="8"/>
      <c r="AI95" s="8"/>
      <c r="AJ95" s="8"/>
      <c r="AK95" s="8" t="s">
        <v>356</v>
      </c>
      <c r="AL95" s="4">
        <v>62</v>
      </c>
      <c r="AM95" s="73" t="s">
        <v>354</v>
      </c>
    </row>
    <row r="96" spans="1:39" s="2" customFormat="1" ht="99.95" customHeight="1" x14ac:dyDescent="0.25">
      <c r="A96" s="71" t="s">
        <v>597</v>
      </c>
      <c r="B96" s="8" t="s">
        <v>838</v>
      </c>
      <c r="C96" s="55" t="s">
        <v>721</v>
      </c>
      <c r="D96" s="4">
        <v>95</v>
      </c>
      <c r="E96" s="52"/>
      <c r="F96" s="52"/>
      <c r="G96" s="52"/>
      <c r="H96" s="21">
        <v>-43.077491999999999</v>
      </c>
      <c r="I96" s="21">
        <v>171.00226499999999</v>
      </c>
      <c r="J96" s="8" t="s">
        <v>376</v>
      </c>
      <c r="K96" s="4">
        <v>363</v>
      </c>
      <c r="L96" s="10">
        <v>363</v>
      </c>
      <c r="M96" s="10">
        <v>1587</v>
      </c>
      <c r="N96" s="10">
        <v>1587</v>
      </c>
      <c r="O96" s="21">
        <v>46</v>
      </c>
      <c r="P96" s="30">
        <v>51793.227981000004</v>
      </c>
      <c r="Q96" s="30">
        <f>Table17[[#This Row],[ThDA1]]/1000000</f>
        <v>5.1793227981000001E-2</v>
      </c>
      <c r="R96" s="49">
        <f>Table17[[#This Row],[ThDA2]]/100*5</f>
        <v>2.5896613990499997E-3</v>
      </c>
      <c r="S96" s="30">
        <v>41587.665621</v>
      </c>
      <c r="T96" s="21">
        <f>Table17[[#This Row],[TwDA1]]/100*5</f>
        <v>2079.3832810500003</v>
      </c>
      <c r="U96" s="21"/>
      <c r="V96" s="30">
        <v>5.1793227981000001E-2</v>
      </c>
      <c r="W96" s="30">
        <f>Table17[[#This Row],[DA]]*1000000</f>
        <v>51793.227981000004</v>
      </c>
      <c r="X96" s="21">
        <f>0.02*POWER(Table17[[#This Row],[ThDA2]],1.95)</f>
        <v>6.2210301294890108E-5</v>
      </c>
      <c r="Y96" s="21">
        <v>2.0000000000000001E-4</v>
      </c>
      <c r="Z96" s="21"/>
      <c r="AA96" s="63">
        <v>6.2210301294890108E-5</v>
      </c>
      <c r="AB96" s="8" t="s">
        <v>258</v>
      </c>
      <c r="AC96" s="33" t="s">
        <v>83</v>
      </c>
      <c r="AD96" s="12" t="s">
        <v>27</v>
      </c>
      <c r="AE96" s="11" t="s">
        <v>7</v>
      </c>
      <c r="AF96" s="14"/>
      <c r="AG96" s="33"/>
      <c r="AH96" s="8"/>
      <c r="AI96" s="8"/>
      <c r="AJ96" s="8"/>
      <c r="AK96" s="8"/>
      <c r="AL96" s="4">
        <v>3</v>
      </c>
      <c r="AM96" s="72" t="s">
        <v>771</v>
      </c>
    </row>
    <row r="97" spans="1:39" s="3" customFormat="1" ht="99.95" customHeight="1" x14ac:dyDescent="0.25">
      <c r="A97" s="71" t="s">
        <v>696</v>
      </c>
      <c r="B97" s="8" t="s">
        <v>838</v>
      </c>
      <c r="C97" s="55" t="s">
        <v>345</v>
      </c>
      <c r="D97" s="4">
        <v>96</v>
      </c>
      <c r="E97" s="8">
        <v>34</v>
      </c>
      <c r="F97" s="52"/>
      <c r="G97" s="52"/>
      <c r="H97" s="21">
        <v>-43.078366000000003</v>
      </c>
      <c r="I97" s="21">
        <v>171.37972500000001</v>
      </c>
      <c r="J97" s="8" t="s">
        <v>363</v>
      </c>
      <c r="K97" s="4"/>
      <c r="L97" s="10"/>
      <c r="M97" s="10"/>
      <c r="N97" s="10"/>
      <c r="O97" s="21"/>
      <c r="P97" s="49">
        <v>228543.04934699999</v>
      </c>
      <c r="Q97" s="49">
        <f>Table17[[#This Row],[ThDA1]]/1000000</f>
        <v>0.22854304934699998</v>
      </c>
      <c r="R97" s="49">
        <f>Table17[[#This Row],[ThDA2]]/100*5</f>
        <v>1.1427152467349998E-2</v>
      </c>
      <c r="S97" s="49">
        <v>189830.891734</v>
      </c>
      <c r="T97" s="21">
        <f>Table17[[#This Row],[TwDA1]]/100*5</f>
        <v>9491.5445866999999</v>
      </c>
      <c r="U97" s="21"/>
      <c r="V97" s="49">
        <v>0.22854304934699998</v>
      </c>
      <c r="W97" s="49">
        <f>Table17[[#This Row],[DA]]*1000000</f>
        <v>228543.04934699999</v>
      </c>
      <c r="X97" s="21">
        <f>0.02*POWER(Table17[[#This Row],[ThDA2]],1.95)</f>
        <v>1.1246506281120227E-3</v>
      </c>
      <c r="Y97" s="21"/>
      <c r="Z97" s="21"/>
      <c r="AA97" s="63">
        <v>1.1246506281120227E-3</v>
      </c>
      <c r="AB97" s="8" t="s">
        <v>180</v>
      </c>
      <c r="AC97" s="36" t="s">
        <v>180</v>
      </c>
      <c r="AD97" s="12" t="s">
        <v>27</v>
      </c>
      <c r="AE97" s="11" t="s">
        <v>7</v>
      </c>
      <c r="AF97" s="14"/>
      <c r="AG97" s="8"/>
      <c r="AH97" s="8"/>
      <c r="AI97" s="8"/>
      <c r="AJ97" s="8"/>
      <c r="AK97" s="8"/>
      <c r="AL97" s="4">
        <v>49</v>
      </c>
      <c r="AM97" s="73" t="s">
        <v>205</v>
      </c>
    </row>
    <row r="98" spans="1:39" s="2" customFormat="1" ht="99.95" customHeight="1" x14ac:dyDescent="0.25">
      <c r="A98" s="71" t="s">
        <v>576</v>
      </c>
      <c r="B98" s="8" t="s">
        <v>838</v>
      </c>
      <c r="C98" s="55" t="s">
        <v>346</v>
      </c>
      <c r="D98" s="4">
        <v>97</v>
      </c>
      <c r="E98" s="8">
        <v>40</v>
      </c>
      <c r="F98" s="52"/>
      <c r="G98" s="52"/>
      <c r="H98" s="21">
        <v>-43.095609000000003</v>
      </c>
      <c r="I98" s="21">
        <v>171.441126</v>
      </c>
      <c r="J98" s="8" t="s">
        <v>363</v>
      </c>
      <c r="K98" s="4"/>
      <c r="L98" s="10"/>
      <c r="M98" s="10"/>
      <c r="N98" s="10"/>
      <c r="O98" s="21"/>
      <c r="P98" s="30">
        <v>174902.16732000001</v>
      </c>
      <c r="Q98" s="30">
        <f>Table17[[#This Row],[ThDA1]]/1000000</f>
        <v>0.17490216732</v>
      </c>
      <c r="R98" s="49">
        <f>Table17[[#This Row],[ThDA2]]/100*5</f>
        <v>8.7451083659999991E-3</v>
      </c>
      <c r="S98" s="30">
        <v>147166.67268300001</v>
      </c>
      <c r="T98" s="21">
        <f>Table17[[#This Row],[TwDA1]]/100*5</f>
        <v>7358.3336341499999</v>
      </c>
      <c r="U98" s="21">
        <v>0.25824799999999998</v>
      </c>
      <c r="V98" s="30">
        <v>0.17490216732</v>
      </c>
      <c r="W98" s="30">
        <f>Table17[[#This Row],[DA]]*1000000</f>
        <v>174902.16732000001</v>
      </c>
      <c r="X98" s="21">
        <f>0.02*POWER(Table17[[#This Row],[ThDA2]],1.95)</f>
        <v>6.6754510916486971E-4</v>
      </c>
      <c r="Y98" s="21"/>
      <c r="Z98" s="21"/>
      <c r="AA98" s="63">
        <v>6.6754510916486971E-4</v>
      </c>
      <c r="AB98" s="8" t="s">
        <v>180</v>
      </c>
      <c r="AC98" s="33" t="s">
        <v>180</v>
      </c>
      <c r="AD98" s="12" t="s">
        <v>27</v>
      </c>
      <c r="AE98" s="11" t="s">
        <v>7</v>
      </c>
      <c r="AF98" s="14"/>
      <c r="AG98" s="33"/>
      <c r="AH98" s="8"/>
      <c r="AI98" s="8"/>
      <c r="AJ98" s="8"/>
      <c r="AK98" s="8"/>
      <c r="AL98" s="4">
        <v>10</v>
      </c>
      <c r="AM98" s="73" t="s">
        <v>243</v>
      </c>
    </row>
    <row r="99" spans="1:39" s="2" customFormat="1" ht="99.95" customHeight="1" x14ac:dyDescent="0.25">
      <c r="A99" s="71" t="s">
        <v>575</v>
      </c>
      <c r="B99" s="8" t="s">
        <v>838</v>
      </c>
      <c r="C99" s="55" t="s">
        <v>345</v>
      </c>
      <c r="D99" s="4">
        <v>98</v>
      </c>
      <c r="E99" s="8">
        <v>39</v>
      </c>
      <c r="F99" s="52"/>
      <c r="G99" s="52"/>
      <c r="H99" s="21">
        <v>-43.096075999999996</v>
      </c>
      <c r="I99" s="21">
        <v>171.44586200000001</v>
      </c>
      <c r="J99" s="8" t="s">
        <v>363</v>
      </c>
      <c r="K99" s="4"/>
      <c r="L99" s="10"/>
      <c r="M99" s="10"/>
      <c r="N99" s="10"/>
      <c r="O99" s="21"/>
      <c r="P99" s="49">
        <v>175974.01136800001</v>
      </c>
      <c r="Q99" s="49">
        <f>Table17[[#This Row],[ThDA1]]/1000000</f>
        <v>0.17597401136800001</v>
      </c>
      <c r="R99" s="49">
        <f>Table17[[#This Row],[ThDA2]]/100*5</f>
        <v>8.7987005684000003E-3</v>
      </c>
      <c r="S99" s="49">
        <v>150894.68757499999</v>
      </c>
      <c r="T99" s="21">
        <f>Table17[[#This Row],[TwDA1]]/100*5</f>
        <v>7544.7343787499995</v>
      </c>
      <c r="U99" s="21"/>
      <c r="V99" s="49">
        <v>0.17597401136800001</v>
      </c>
      <c r="W99" s="49">
        <f>Table17[[#This Row],[DA]]*1000000</f>
        <v>175974.01136800001</v>
      </c>
      <c r="X99" s="21">
        <f>0.02*POWER(Table17[[#This Row],[ThDA2]],1.95)</f>
        <v>6.7554554911875681E-4</v>
      </c>
      <c r="Y99" s="21"/>
      <c r="Z99" s="21"/>
      <c r="AA99" s="63">
        <v>6.7554554911875681E-4</v>
      </c>
      <c r="AB99" s="8" t="s">
        <v>180</v>
      </c>
      <c r="AC99" s="36" t="s">
        <v>180</v>
      </c>
      <c r="AD99" s="12" t="s">
        <v>27</v>
      </c>
      <c r="AE99" s="11" t="s">
        <v>7</v>
      </c>
      <c r="AF99" s="14"/>
      <c r="AG99" s="33"/>
      <c r="AH99" s="8"/>
      <c r="AI99" s="8"/>
      <c r="AJ99" s="8"/>
      <c r="AK99" s="8"/>
      <c r="AL99" s="4">
        <v>49</v>
      </c>
      <c r="AM99" s="73" t="s">
        <v>205</v>
      </c>
    </row>
    <row r="100" spans="1:39" s="2" customFormat="1" ht="99.95" customHeight="1" x14ac:dyDescent="0.25">
      <c r="A100" s="71" t="s">
        <v>674</v>
      </c>
      <c r="B100" s="8" t="s">
        <v>839</v>
      </c>
      <c r="C100" s="55" t="s">
        <v>345</v>
      </c>
      <c r="D100" s="4">
        <v>99</v>
      </c>
      <c r="E100" s="52"/>
      <c r="F100" s="52"/>
      <c r="G100" s="52"/>
      <c r="H100" s="21">
        <v>-43.108029999999999</v>
      </c>
      <c r="I100" s="21">
        <v>171.783839</v>
      </c>
      <c r="J100" s="8" t="s">
        <v>390</v>
      </c>
      <c r="K100" s="4"/>
      <c r="L100" s="10"/>
      <c r="M100" s="10"/>
      <c r="N100" s="10"/>
      <c r="O100" s="21"/>
      <c r="P100" s="49">
        <v>493656.06303399999</v>
      </c>
      <c r="Q100" s="49">
        <f>Table17[[#This Row],[ThDA1]]/1000000</f>
        <v>0.493656063034</v>
      </c>
      <c r="R100" s="49">
        <f>Table17[[#This Row],[ThDA2]]/100*5</f>
        <v>2.4682803151700003E-2</v>
      </c>
      <c r="S100" s="49">
        <v>486084.08145100001</v>
      </c>
      <c r="T100" s="21">
        <f>Table17[[#This Row],[TwDA1]]/100*5</f>
        <v>24304.204072550001</v>
      </c>
      <c r="U100" s="21"/>
      <c r="V100" s="49">
        <v>0.493656063034</v>
      </c>
      <c r="W100" s="49">
        <f>Table17[[#This Row],[DA]]*1000000</f>
        <v>493656.06303399999</v>
      </c>
      <c r="X100" s="21">
        <f>0.02*POWER(Table17[[#This Row],[ThDA2]],1.95)</f>
        <v>5.049027342552752E-3</v>
      </c>
      <c r="Y100" s="21"/>
      <c r="Z100" s="21"/>
      <c r="AA100" s="63">
        <v>5.049027342552752E-3</v>
      </c>
      <c r="AB100" s="8" t="s">
        <v>257</v>
      </c>
      <c r="AC100" s="36" t="s">
        <v>83</v>
      </c>
      <c r="AD100" s="12" t="s">
        <v>27</v>
      </c>
      <c r="AE100" s="11" t="s">
        <v>7</v>
      </c>
      <c r="AF100" s="14"/>
      <c r="AG100" s="8"/>
      <c r="AH100" s="8"/>
      <c r="AI100" s="8"/>
      <c r="AJ100" s="8"/>
      <c r="AK100" s="8"/>
      <c r="AL100" s="4">
        <v>49</v>
      </c>
      <c r="AM100" s="73" t="s">
        <v>205</v>
      </c>
    </row>
    <row r="101" spans="1:39" s="2" customFormat="1" ht="99.95" customHeight="1" x14ac:dyDescent="0.25">
      <c r="A101" s="71" t="s">
        <v>102</v>
      </c>
      <c r="B101" s="8" t="s">
        <v>839</v>
      </c>
      <c r="C101" s="55" t="s">
        <v>731</v>
      </c>
      <c r="D101" s="4">
        <v>100</v>
      </c>
      <c r="E101" s="52"/>
      <c r="F101" s="52"/>
      <c r="G101" s="52"/>
      <c r="H101" s="21">
        <v>-43.112879</v>
      </c>
      <c r="I101" s="21">
        <v>172.130223</v>
      </c>
      <c r="J101" s="8" t="s">
        <v>369</v>
      </c>
      <c r="K101" s="4">
        <v>540</v>
      </c>
      <c r="L101" s="10">
        <v>540</v>
      </c>
      <c r="M101" s="10">
        <v>1410</v>
      </c>
      <c r="N101" s="10">
        <v>1410</v>
      </c>
      <c r="O101" s="21">
        <v>90</v>
      </c>
      <c r="P101" s="49">
        <v>1119324.95297</v>
      </c>
      <c r="Q101" s="49">
        <f>Table17[[#This Row],[ThDA1]]/1000000</f>
        <v>1.11932495297</v>
      </c>
      <c r="R101" s="49">
        <f>Table17[[#This Row],[ThDA2]]/100*5</f>
        <v>5.59662476485E-2</v>
      </c>
      <c r="S101" s="49">
        <v>1091685.0310800001</v>
      </c>
      <c r="T101" s="21">
        <f>Table17[[#This Row],[TwDA1]]/100*5</f>
        <v>54584.251554000002</v>
      </c>
      <c r="U101" s="21"/>
      <c r="V101" s="49">
        <v>1.11932495297</v>
      </c>
      <c r="W101" s="49">
        <f>Table17[[#This Row],[DA]]*1000000</f>
        <v>1119324.95297</v>
      </c>
      <c r="X101" s="21">
        <f>0.02*POWER(Table17[[#This Row],[ThDA2]],1.95)</f>
        <v>2.4916931454261774E-2</v>
      </c>
      <c r="Y101" s="21">
        <v>0.01</v>
      </c>
      <c r="Z101" s="21"/>
      <c r="AA101" s="63">
        <v>2.4916931454261774E-2</v>
      </c>
      <c r="AB101" s="8" t="s">
        <v>257</v>
      </c>
      <c r="AC101" s="36" t="s">
        <v>83</v>
      </c>
      <c r="AD101" s="12" t="s">
        <v>27</v>
      </c>
      <c r="AE101" s="11" t="s">
        <v>7</v>
      </c>
      <c r="AF101" s="14"/>
      <c r="AG101" s="8"/>
      <c r="AH101" s="8"/>
      <c r="AI101" s="8"/>
      <c r="AJ101" s="8"/>
      <c r="AK101" s="20" t="s">
        <v>759</v>
      </c>
      <c r="AL101" s="43">
        <v>6</v>
      </c>
      <c r="AM101" s="72" t="s">
        <v>783</v>
      </c>
    </row>
    <row r="102" spans="1:39" s="2" customFormat="1" ht="99.95" customHeight="1" x14ac:dyDescent="0.25">
      <c r="A102" s="74" t="s">
        <v>593</v>
      </c>
      <c r="B102" s="8" t="s">
        <v>838</v>
      </c>
      <c r="C102" s="55" t="s">
        <v>346</v>
      </c>
      <c r="D102" s="4">
        <v>101</v>
      </c>
      <c r="E102" s="8">
        <v>44</v>
      </c>
      <c r="F102" s="8" t="s">
        <v>132</v>
      </c>
      <c r="G102" s="52"/>
      <c r="H102" s="21">
        <v>-43.116880000000002</v>
      </c>
      <c r="I102" s="21">
        <v>171.65476899999999</v>
      </c>
      <c r="J102" s="8" t="s">
        <v>363</v>
      </c>
      <c r="K102" s="4">
        <v>5750</v>
      </c>
      <c r="L102" s="10">
        <v>5750</v>
      </c>
      <c r="M102" s="28">
        <v>-3800</v>
      </c>
      <c r="N102" s="10">
        <v>-3800</v>
      </c>
      <c r="O102" s="21">
        <v>1490</v>
      </c>
      <c r="P102" s="30">
        <v>375992.42966099997</v>
      </c>
      <c r="Q102" s="30">
        <f>Table17[[#This Row],[ThDA1]]/1000000</f>
        <v>0.37599242966099999</v>
      </c>
      <c r="R102" s="49">
        <f>Table17[[#This Row],[ThDA2]]/100*5</f>
        <v>1.8799621483049998E-2</v>
      </c>
      <c r="S102" s="30">
        <v>337828.59000500001</v>
      </c>
      <c r="T102" s="21">
        <f>Table17[[#This Row],[TwDA1]]/100*5</f>
        <v>16891.42950025</v>
      </c>
      <c r="U102" s="21">
        <v>0.22</v>
      </c>
      <c r="V102" s="30">
        <v>0.37599242966099999</v>
      </c>
      <c r="W102" s="30">
        <f>Table17[[#This Row],[DA]]*1000000</f>
        <v>375992.42966099997</v>
      </c>
      <c r="X102" s="21">
        <f>0.02*POWER(Table17[[#This Row],[ThDA2]],1.95)</f>
        <v>2.9691301991625319E-3</v>
      </c>
      <c r="Y102" s="21">
        <v>2.2000000000000001E-3</v>
      </c>
      <c r="Z102" s="21">
        <v>0.4</v>
      </c>
      <c r="AA102" s="63">
        <v>2.9691301991625319E-3</v>
      </c>
      <c r="AB102" s="8" t="s">
        <v>180</v>
      </c>
      <c r="AC102" s="33" t="s">
        <v>180</v>
      </c>
      <c r="AD102" s="12" t="s">
        <v>27</v>
      </c>
      <c r="AE102" s="11" t="s">
        <v>7</v>
      </c>
      <c r="AF102" s="14"/>
      <c r="AG102" s="8"/>
      <c r="AH102" s="8"/>
      <c r="AI102" s="8"/>
      <c r="AJ102" s="8"/>
      <c r="AK102" s="8" t="s">
        <v>178</v>
      </c>
      <c r="AL102" s="4">
        <v>61</v>
      </c>
      <c r="AM102" s="72" t="s">
        <v>774</v>
      </c>
    </row>
    <row r="103" spans="1:39" s="2" customFormat="1" ht="99.95" customHeight="1" x14ac:dyDescent="0.25">
      <c r="A103" s="71" t="s">
        <v>577</v>
      </c>
      <c r="B103" s="8" t="s">
        <v>838</v>
      </c>
      <c r="C103" s="55" t="s">
        <v>345</v>
      </c>
      <c r="D103" s="4">
        <v>102</v>
      </c>
      <c r="E103" s="8">
        <v>48</v>
      </c>
      <c r="F103" s="52"/>
      <c r="G103" s="52"/>
      <c r="H103" s="21">
        <v>-43.117963000000003</v>
      </c>
      <c r="I103" s="21">
        <v>171.54114200000001</v>
      </c>
      <c r="J103" s="8" t="s">
        <v>363</v>
      </c>
      <c r="K103" s="4"/>
      <c r="L103" s="10"/>
      <c r="M103" s="10"/>
      <c r="N103" s="10"/>
      <c r="O103" s="21"/>
      <c r="P103" s="49">
        <v>534570.44132099999</v>
      </c>
      <c r="Q103" s="49">
        <f>Table17[[#This Row],[ThDA1]]/1000000</f>
        <v>0.53457044132099996</v>
      </c>
      <c r="R103" s="49">
        <f>Table17[[#This Row],[ThDA2]]/100*5</f>
        <v>2.672852206605E-2</v>
      </c>
      <c r="S103" s="49">
        <v>490212.93014200003</v>
      </c>
      <c r="T103" s="21">
        <f>Table17[[#This Row],[TwDA1]]/100*5</f>
        <v>24510.646507099998</v>
      </c>
      <c r="U103" s="21"/>
      <c r="V103" s="49">
        <v>0.53457044132099996</v>
      </c>
      <c r="W103" s="49">
        <f>Table17[[#This Row],[DA]]*1000000</f>
        <v>534570.44132099999</v>
      </c>
      <c r="X103" s="21">
        <f>0.02*POWER(Table17[[#This Row],[ThDA2]],1.95)</f>
        <v>5.897115457970557E-3</v>
      </c>
      <c r="Y103" s="21"/>
      <c r="Z103" s="21"/>
      <c r="AA103" s="63">
        <v>5.897115457970557E-3</v>
      </c>
      <c r="AB103" s="8" t="s">
        <v>180</v>
      </c>
      <c r="AC103" s="36" t="s">
        <v>180</v>
      </c>
      <c r="AD103" s="12" t="s">
        <v>27</v>
      </c>
      <c r="AE103" s="11" t="s">
        <v>7</v>
      </c>
      <c r="AF103" s="14"/>
      <c r="AG103" s="8"/>
      <c r="AH103" s="8"/>
      <c r="AI103" s="8"/>
      <c r="AJ103" s="8"/>
      <c r="AK103" s="8"/>
      <c r="AL103" s="4">
        <v>49</v>
      </c>
      <c r="AM103" s="73" t="s">
        <v>205</v>
      </c>
    </row>
    <row r="104" spans="1:39" s="2" customFormat="1" ht="99.95" customHeight="1" x14ac:dyDescent="0.25">
      <c r="A104" s="71" t="s">
        <v>353</v>
      </c>
      <c r="B104" s="8" t="s">
        <v>840</v>
      </c>
      <c r="C104" s="55"/>
      <c r="D104" s="4">
        <v>103</v>
      </c>
      <c r="E104" s="52"/>
      <c r="F104" s="52"/>
      <c r="G104" s="52"/>
      <c r="H104" s="21">
        <v>-43.129928999999997</v>
      </c>
      <c r="I104" s="21">
        <v>171.62734499999999</v>
      </c>
      <c r="J104" s="8" t="s">
        <v>363</v>
      </c>
      <c r="K104" s="4"/>
      <c r="L104" s="10"/>
      <c r="M104" s="10"/>
      <c r="N104" s="10"/>
      <c r="O104" s="21"/>
      <c r="P104" s="21"/>
      <c r="Q104" s="21"/>
      <c r="R104" s="21"/>
      <c r="S104" s="21"/>
      <c r="T104" s="21"/>
      <c r="U104" s="21"/>
      <c r="V104" s="21"/>
      <c r="W104" s="21"/>
      <c r="X104" s="21"/>
      <c r="Y104" s="21"/>
      <c r="Z104" s="21"/>
      <c r="AA104" s="63"/>
      <c r="AB104" s="8" t="s">
        <v>83</v>
      </c>
      <c r="AC104" s="36" t="s">
        <v>83</v>
      </c>
      <c r="AD104" s="12" t="s">
        <v>27</v>
      </c>
      <c r="AE104" s="11" t="s">
        <v>7</v>
      </c>
      <c r="AF104" s="14"/>
      <c r="AG104" s="8"/>
      <c r="AH104" s="8"/>
      <c r="AI104" s="8"/>
      <c r="AJ104" s="8"/>
      <c r="AK104" s="8" t="s">
        <v>357</v>
      </c>
      <c r="AL104" s="4">
        <v>62</v>
      </c>
      <c r="AM104" s="72" t="s">
        <v>828</v>
      </c>
    </row>
    <row r="105" spans="1:39" s="2" customFormat="1" ht="99.95" customHeight="1" x14ac:dyDescent="0.25">
      <c r="A105" s="71" t="s">
        <v>652</v>
      </c>
      <c r="B105" s="8" t="s">
        <v>838</v>
      </c>
      <c r="C105" s="55" t="s">
        <v>345</v>
      </c>
      <c r="D105" s="4">
        <v>104</v>
      </c>
      <c r="E105" s="8">
        <v>53</v>
      </c>
      <c r="F105" s="52"/>
      <c r="G105" s="52"/>
      <c r="H105" s="21">
        <v>-43.129978999999999</v>
      </c>
      <c r="I105" s="21">
        <v>171.154202</v>
      </c>
      <c r="J105" s="8" t="s">
        <v>363</v>
      </c>
      <c r="K105" s="4"/>
      <c r="L105" s="10"/>
      <c r="M105" s="10"/>
      <c r="N105" s="10"/>
      <c r="O105" s="21"/>
      <c r="P105" s="49">
        <v>794619.33294500003</v>
      </c>
      <c r="Q105" s="49">
        <f>Table17[[#This Row],[ThDA1]]/1000000</f>
        <v>0.79461933294499998</v>
      </c>
      <c r="R105" s="49">
        <f>Table17[[#This Row],[ThDA2]]/100*5</f>
        <v>3.9730966647249996E-2</v>
      </c>
      <c r="S105" s="49">
        <v>715056.07105899998</v>
      </c>
      <c r="T105" s="21">
        <f>Table17[[#This Row],[TwDA1]]/100*5</f>
        <v>35752.803552949998</v>
      </c>
      <c r="U105" s="21"/>
      <c r="V105" s="49">
        <v>0.79461933294499998</v>
      </c>
      <c r="W105" s="49">
        <f>Table17[[#This Row],[DA]]*1000000</f>
        <v>794619.33294500003</v>
      </c>
      <c r="X105" s="21">
        <f>0.02*POWER(Table17[[#This Row],[ThDA2]],1.95)</f>
        <v>1.2774393607707378E-2</v>
      </c>
      <c r="Y105" s="21"/>
      <c r="Z105" s="21"/>
      <c r="AA105" s="63">
        <v>1.2774393607707378E-2</v>
      </c>
      <c r="AB105" s="8" t="s">
        <v>244</v>
      </c>
      <c r="AC105" s="36" t="s">
        <v>180</v>
      </c>
      <c r="AD105" s="12" t="s">
        <v>27</v>
      </c>
      <c r="AE105" s="11" t="s">
        <v>7</v>
      </c>
      <c r="AF105" s="14"/>
      <c r="AG105" s="8"/>
      <c r="AH105" s="8"/>
      <c r="AI105" s="8"/>
      <c r="AJ105" s="8"/>
      <c r="AK105" s="8"/>
      <c r="AL105" s="4">
        <v>49</v>
      </c>
      <c r="AM105" s="73" t="s">
        <v>205</v>
      </c>
    </row>
    <row r="106" spans="1:39" s="2" customFormat="1" ht="99.95" customHeight="1" x14ac:dyDescent="0.25">
      <c r="A106" s="71" t="s">
        <v>581</v>
      </c>
      <c r="B106" s="8" t="s">
        <v>838</v>
      </c>
      <c r="C106" s="55" t="s">
        <v>345</v>
      </c>
      <c r="D106" s="4">
        <v>105</v>
      </c>
      <c r="E106" s="8">
        <v>56</v>
      </c>
      <c r="F106" s="8" t="s">
        <v>137</v>
      </c>
      <c r="G106" s="8" t="s">
        <v>173</v>
      </c>
      <c r="H106" s="21">
        <v>-43.136721999999999</v>
      </c>
      <c r="I106" s="21">
        <v>171.492636</v>
      </c>
      <c r="J106" s="8" t="s">
        <v>363</v>
      </c>
      <c r="K106" s="4">
        <v>5500</v>
      </c>
      <c r="L106" s="10">
        <v>5500</v>
      </c>
      <c r="M106" s="28">
        <v>-3350</v>
      </c>
      <c r="N106" s="10">
        <v>-3550</v>
      </c>
      <c r="O106" s="30">
        <v>1430</v>
      </c>
      <c r="P106" s="49">
        <v>1434530.7288500001</v>
      </c>
      <c r="Q106" s="49">
        <f>Table17[[#This Row],[ThDA1]]/1000000</f>
        <v>1.43453072885</v>
      </c>
      <c r="R106" s="49">
        <f>Table17[[#This Row],[ThDA2]]/100*5</f>
        <v>7.1726536442500002E-2</v>
      </c>
      <c r="S106" s="49">
        <v>1324815.91078</v>
      </c>
      <c r="T106" s="21">
        <f>Table17[[#This Row],[TwDA1]]/100*5</f>
        <v>66240.795538999999</v>
      </c>
      <c r="U106" s="21">
        <v>1.21</v>
      </c>
      <c r="V106" s="49">
        <v>1.43453072885</v>
      </c>
      <c r="W106" s="49">
        <f>Table17[[#This Row],[DA]]*1000000</f>
        <v>1434530.7288500001</v>
      </c>
      <c r="X106" s="21">
        <f>0.02*POWER(Table17[[#This Row],[ThDA2]],1.95)</f>
        <v>4.0421666458637893E-2</v>
      </c>
      <c r="Y106" s="21">
        <v>0.06</v>
      </c>
      <c r="Z106" s="21">
        <v>4</v>
      </c>
      <c r="AA106" s="63">
        <v>4.0421666458637893E-2</v>
      </c>
      <c r="AB106" s="8" t="s">
        <v>180</v>
      </c>
      <c r="AC106" s="36" t="s">
        <v>180</v>
      </c>
      <c r="AD106" s="12" t="s">
        <v>27</v>
      </c>
      <c r="AE106" s="11" t="s">
        <v>7</v>
      </c>
      <c r="AF106" s="14"/>
      <c r="AG106" s="8" t="s">
        <v>6</v>
      </c>
      <c r="AH106" s="8"/>
      <c r="AI106" s="8"/>
      <c r="AJ106" s="8"/>
      <c r="AK106" s="8"/>
      <c r="AL106" s="4">
        <v>61</v>
      </c>
      <c r="AM106" s="72" t="s">
        <v>809</v>
      </c>
    </row>
    <row r="107" spans="1:39" s="2" customFormat="1" ht="99.95" customHeight="1" x14ac:dyDescent="0.25">
      <c r="A107" s="71" t="s">
        <v>214</v>
      </c>
      <c r="B107" s="8" t="s">
        <v>838</v>
      </c>
      <c r="C107" s="55" t="s">
        <v>345</v>
      </c>
      <c r="D107" s="4">
        <v>106</v>
      </c>
      <c r="E107" s="8">
        <v>68</v>
      </c>
      <c r="F107" s="52"/>
      <c r="G107" s="52"/>
      <c r="H107" s="21">
        <v>-43.142519</v>
      </c>
      <c r="I107" s="21">
        <v>170.80038999999999</v>
      </c>
      <c r="J107" s="8" t="s">
        <v>214</v>
      </c>
      <c r="K107" s="4"/>
      <c r="L107" s="10"/>
      <c r="M107" s="10"/>
      <c r="N107" s="10"/>
      <c r="O107" s="21"/>
      <c r="P107" s="49">
        <v>530881.15676499996</v>
      </c>
      <c r="Q107" s="49">
        <f>Table17[[#This Row],[ThDA1]]/1000000</f>
        <v>0.53088115676499992</v>
      </c>
      <c r="R107" s="49">
        <f>Table17[[#This Row],[ThDA2]]/100*5</f>
        <v>2.6544057838249997E-2</v>
      </c>
      <c r="S107" s="49">
        <v>472434.46840399998</v>
      </c>
      <c r="T107" s="21">
        <f>Table17[[#This Row],[TwDA1]]/100*5</f>
        <v>23621.7234202</v>
      </c>
      <c r="U107" s="21"/>
      <c r="V107" s="49">
        <v>0.53088115676499992</v>
      </c>
      <c r="W107" s="49">
        <f>Table17[[#This Row],[DA]]*1000000</f>
        <v>530881.15676499996</v>
      </c>
      <c r="X107" s="21">
        <f>0.02*POWER(Table17[[#This Row],[ThDA2]],1.95)</f>
        <v>5.8180138589726113E-3</v>
      </c>
      <c r="Y107" s="21"/>
      <c r="Z107" s="21"/>
      <c r="AA107" s="63">
        <v>5.8180138589726113E-3</v>
      </c>
      <c r="AB107" s="8" t="s">
        <v>34</v>
      </c>
      <c r="AC107" s="36" t="s">
        <v>34</v>
      </c>
      <c r="AD107" s="12" t="s">
        <v>27</v>
      </c>
      <c r="AE107" s="11" t="s">
        <v>7</v>
      </c>
      <c r="AF107" s="14"/>
      <c r="AG107" s="8"/>
      <c r="AH107" s="8"/>
      <c r="AI107" s="8"/>
      <c r="AJ107" s="8"/>
      <c r="AK107" s="8"/>
      <c r="AL107" s="4">
        <v>49</v>
      </c>
      <c r="AM107" s="73" t="s">
        <v>205</v>
      </c>
    </row>
    <row r="108" spans="1:39" s="7" customFormat="1" ht="99.95" customHeight="1" x14ac:dyDescent="0.25">
      <c r="A108" s="71" t="s">
        <v>648</v>
      </c>
      <c r="B108" s="8" t="s">
        <v>838</v>
      </c>
      <c r="C108" s="55" t="s">
        <v>345</v>
      </c>
      <c r="D108" s="4">
        <v>107</v>
      </c>
      <c r="E108" s="8">
        <v>59</v>
      </c>
      <c r="F108" s="8" t="s">
        <v>143</v>
      </c>
      <c r="G108" s="8" t="s">
        <v>167</v>
      </c>
      <c r="H108" s="21">
        <v>-43.148859000000002</v>
      </c>
      <c r="I108" s="21">
        <v>171.14669000000001</v>
      </c>
      <c r="J108" s="8" t="s">
        <v>363</v>
      </c>
      <c r="K108" s="4">
        <v>1500</v>
      </c>
      <c r="L108" s="10">
        <v>1500</v>
      </c>
      <c r="M108" s="10">
        <v>450</v>
      </c>
      <c r="N108" s="10">
        <v>450</v>
      </c>
      <c r="O108" s="21">
        <v>390</v>
      </c>
      <c r="P108" s="49">
        <v>3026053.1199099999</v>
      </c>
      <c r="Q108" s="49">
        <f>Table17[[#This Row],[ThDA1]]/1000000</f>
        <v>3.0260531199099998</v>
      </c>
      <c r="R108" s="49">
        <f>Table17[[#This Row],[ThDA2]]/100*5</f>
        <v>0.1513026559955</v>
      </c>
      <c r="S108" s="49">
        <v>2772287.02214</v>
      </c>
      <c r="T108" s="21">
        <f>Table17[[#This Row],[TwDA1]]/100*5</f>
        <v>138614.35110699999</v>
      </c>
      <c r="U108" s="21">
        <v>2.8</v>
      </c>
      <c r="V108" s="49">
        <v>3.0260531199099998</v>
      </c>
      <c r="W108" s="49">
        <f>Table17[[#This Row],[DA]]*1000000</f>
        <v>3026053.1199099999</v>
      </c>
      <c r="X108" s="21">
        <f>0.02*POWER(Table17[[#This Row],[ThDA2]],1.95)</f>
        <v>0.17327633884634228</v>
      </c>
      <c r="Y108" s="21">
        <v>0.28000000000000003</v>
      </c>
      <c r="Z108" s="21">
        <v>28</v>
      </c>
      <c r="AA108" s="63">
        <v>0.17327633884634228</v>
      </c>
      <c r="AB108" s="8" t="s">
        <v>244</v>
      </c>
      <c r="AC108" s="36" t="s">
        <v>180</v>
      </c>
      <c r="AD108" s="12" t="s">
        <v>27</v>
      </c>
      <c r="AE108" s="11" t="s">
        <v>7</v>
      </c>
      <c r="AF108" s="14"/>
      <c r="AG108" s="8" t="s">
        <v>6</v>
      </c>
      <c r="AH108" s="8"/>
      <c r="AI108" s="8"/>
      <c r="AJ108" s="8"/>
      <c r="AK108" s="8"/>
      <c r="AL108" s="4">
        <v>61</v>
      </c>
      <c r="AM108" s="72" t="s">
        <v>780</v>
      </c>
    </row>
    <row r="109" spans="1:39" s="2" customFormat="1" ht="99.95" customHeight="1" x14ac:dyDescent="0.25">
      <c r="A109" s="71" t="s">
        <v>610</v>
      </c>
      <c r="B109" s="8" t="s">
        <v>838</v>
      </c>
      <c r="C109" s="55" t="s">
        <v>346</v>
      </c>
      <c r="D109" s="4">
        <v>108</v>
      </c>
      <c r="E109" s="8">
        <v>66</v>
      </c>
      <c r="F109" s="52"/>
      <c r="G109" s="52"/>
      <c r="H109" s="21">
        <v>-43.152068</v>
      </c>
      <c r="I109" s="21">
        <v>171.61542299999999</v>
      </c>
      <c r="J109" s="8" t="s">
        <v>363</v>
      </c>
      <c r="K109" s="4"/>
      <c r="L109" s="10"/>
      <c r="M109" s="10"/>
      <c r="N109" s="10"/>
      <c r="O109" s="21"/>
      <c r="P109" s="30">
        <v>282065.72983600001</v>
      </c>
      <c r="Q109" s="30">
        <f>Table17[[#This Row],[ThDA1]]/1000000</f>
        <v>0.28206572983600003</v>
      </c>
      <c r="R109" s="49">
        <f>Table17[[#This Row],[ThDA2]]/100*5</f>
        <v>1.4103286491800001E-2</v>
      </c>
      <c r="S109" s="30">
        <v>272216.20020600001</v>
      </c>
      <c r="T109" s="21">
        <f>Table17[[#This Row],[TwDA1]]/100*5</f>
        <v>13610.810010300002</v>
      </c>
      <c r="U109" s="21">
        <v>0.447961</v>
      </c>
      <c r="V109" s="30">
        <v>0.28206572983600003</v>
      </c>
      <c r="W109" s="30">
        <f>Table17[[#This Row],[DA]]*1000000</f>
        <v>282065.72983600001</v>
      </c>
      <c r="X109" s="21">
        <f>0.02*POWER(Table17[[#This Row],[ThDA2]],1.95)</f>
        <v>1.6951694896541207E-3</v>
      </c>
      <c r="Y109" s="21"/>
      <c r="Z109" s="21"/>
      <c r="AA109" s="63">
        <v>1.6951694896541207E-3</v>
      </c>
      <c r="AB109" s="8" t="s">
        <v>180</v>
      </c>
      <c r="AC109" s="33" t="s">
        <v>180</v>
      </c>
      <c r="AD109" s="12" t="s">
        <v>27</v>
      </c>
      <c r="AE109" s="11" t="s">
        <v>7</v>
      </c>
      <c r="AF109" s="14"/>
      <c r="AG109" s="8"/>
      <c r="AH109" s="8"/>
      <c r="AI109" s="8"/>
      <c r="AJ109" s="8"/>
      <c r="AK109" s="8"/>
      <c r="AL109" s="4">
        <v>10</v>
      </c>
      <c r="AM109" s="73" t="s">
        <v>243</v>
      </c>
    </row>
    <row r="110" spans="1:39" s="3" customFormat="1" ht="99.95" customHeight="1" x14ac:dyDescent="0.25">
      <c r="A110" s="71" t="s">
        <v>0</v>
      </c>
      <c r="B110" s="8" t="s">
        <v>838</v>
      </c>
      <c r="C110" s="55" t="s">
        <v>742</v>
      </c>
      <c r="D110" s="4">
        <v>109</v>
      </c>
      <c r="E110" s="52"/>
      <c r="F110" s="52"/>
      <c r="G110" s="52"/>
      <c r="H110" s="21">
        <v>-43.162754</v>
      </c>
      <c r="I110" s="21">
        <v>170.61678699999999</v>
      </c>
      <c r="J110" s="8" t="s">
        <v>368</v>
      </c>
      <c r="K110" s="4">
        <v>730</v>
      </c>
      <c r="L110" s="10">
        <v>730</v>
      </c>
      <c r="M110" s="10">
        <v>1220</v>
      </c>
      <c r="N110" s="10">
        <v>1220</v>
      </c>
      <c r="O110" s="21"/>
      <c r="P110" s="30">
        <v>742712.43525400001</v>
      </c>
      <c r="Q110" s="30">
        <f>Table17[[#This Row],[ThDA1]]/1000000</f>
        <v>0.74271243525399999</v>
      </c>
      <c r="R110" s="49">
        <f>Table17[[#This Row],[ThDA2]]/100*5</f>
        <v>3.7135621762700001E-2</v>
      </c>
      <c r="S110" s="30">
        <v>715438.389065</v>
      </c>
      <c r="T110" s="21">
        <f>Table17[[#This Row],[TwDA1]]/100*5</f>
        <v>35771.919453249997</v>
      </c>
      <c r="U110" s="21">
        <v>2</v>
      </c>
      <c r="V110" s="30">
        <v>0.74271243525399999</v>
      </c>
      <c r="W110" s="30">
        <f>Table17[[#This Row],[DA]]*1000000</f>
        <v>742712.43525400001</v>
      </c>
      <c r="X110" s="21">
        <f>0.02*POWER(Table17[[#This Row],[ThDA2]],1.95)</f>
        <v>1.1197739284523934E-2</v>
      </c>
      <c r="Y110" s="21">
        <v>3.3000000000000002E-2</v>
      </c>
      <c r="Z110" s="21"/>
      <c r="AA110" s="63">
        <v>1.1197739284523934E-2</v>
      </c>
      <c r="AB110" s="8" t="s">
        <v>2</v>
      </c>
      <c r="AC110" s="33" t="s">
        <v>34</v>
      </c>
      <c r="AD110" s="8" t="s">
        <v>1</v>
      </c>
      <c r="AE110" s="11" t="s">
        <v>27</v>
      </c>
      <c r="AF110" s="21"/>
      <c r="AG110" s="33"/>
      <c r="AH110" s="8"/>
      <c r="AI110" s="8"/>
      <c r="AJ110" s="8"/>
      <c r="AK110" s="8" t="s">
        <v>285</v>
      </c>
      <c r="AL110" s="4">
        <v>4</v>
      </c>
      <c r="AM110" s="72" t="s">
        <v>781</v>
      </c>
    </row>
    <row r="111" spans="1:39" s="2" customFormat="1" ht="99.95" customHeight="1" x14ac:dyDescent="0.25">
      <c r="A111" s="71" t="s">
        <v>653</v>
      </c>
      <c r="B111" s="8" t="s">
        <v>838</v>
      </c>
      <c r="C111" s="55" t="s">
        <v>345</v>
      </c>
      <c r="D111" s="4">
        <v>110</v>
      </c>
      <c r="E111" s="8">
        <v>74</v>
      </c>
      <c r="F111" s="52"/>
      <c r="G111" s="52"/>
      <c r="H111" s="21">
        <v>-43.167838000000003</v>
      </c>
      <c r="I111" s="21">
        <v>171.231818</v>
      </c>
      <c r="J111" s="8" t="s">
        <v>363</v>
      </c>
      <c r="K111" s="4"/>
      <c r="L111" s="10"/>
      <c r="M111" s="10"/>
      <c r="N111" s="10"/>
      <c r="O111" s="21"/>
      <c r="P111" s="49">
        <v>408723.24953099998</v>
      </c>
      <c r="Q111" s="49">
        <f>Table17[[#This Row],[ThDA1]]/1000000</f>
        <v>0.40872324953099998</v>
      </c>
      <c r="R111" s="49">
        <f>Table17[[#This Row],[ThDA2]]/100*5</f>
        <v>2.0436162476550002E-2</v>
      </c>
      <c r="S111" s="49">
        <v>349964.53951799998</v>
      </c>
      <c r="T111" s="21">
        <f>Table17[[#This Row],[TwDA1]]/100*5</f>
        <v>17498.226975900001</v>
      </c>
      <c r="U111" s="21"/>
      <c r="V111" s="49">
        <v>0.40872324953099998</v>
      </c>
      <c r="W111" s="49">
        <f>Table17[[#This Row],[DA]]*1000000</f>
        <v>408723.24953099998</v>
      </c>
      <c r="X111" s="21">
        <f>0.02*POWER(Table17[[#This Row],[ThDA2]],1.95)</f>
        <v>3.4939542465333767E-3</v>
      </c>
      <c r="Y111" s="21"/>
      <c r="Z111" s="21"/>
      <c r="AA111" s="63">
        <v>3.4939542465333767E-3</v>
      </c>
      <c r="AB111" s="8" t="s">
        <v>180</v>
      </c>
      <c r="AC111" s="36" t="s">
        <v>180</v>
      </c>
      <c r="AD111" s="12" t="s">
        <v>27</v>
      </c>
      <c r="AE111" s="11" t="s">
        <v>7</v>
      </c>
      <c r="AF111" s="14"/>
      <c r="AG111" s="8"/>
      <c r="AH111" s="8"/>
      <c r="AI111" s="8"/>
      <c r="AJ111" s="8"/>
      <c r="AK111" s="8"/>
      <c r="AL111" s="4">
        <v>49</v>
      </c>
      <c r="AM111" s="73" t="s">
        <v>205</v>
      </c>
    </row>
    <row r="112" spans="1:39" s="2" customFormat="1" ht="99.95" customHeight="1" x14ac:dyDescent="0.25">
      <c r="A112" s="71" t="s">
        <v>607</v>
      </c>
      <c r="B112" s="8" t="s">
        <v>838</v>
      </c>
      <c r="C112" s="55" t="s">
        <v>345</v>
      </c>
      <c r="D112" s="4">
        <v>111</v>
      </c>
      <c r="E112" s="8">
        <v>69</v>
      </c>
      <c r="F112" s="52"/>
      <c r="G112" s="52"/>
      <c r="H112" s="21">
        <v>-43.171559000000002</v>
      </c>
      <c r="I112" s="21">
        <v>171.43617399999999</v>
      </c>
      <c r="J112" s="8" t="s">
        <v>363</v>
      </c>
      <c r="K112" s="4">
        <v>5500</v>
      </c>
      <c r="L112" s="10">
        <v>5500</v>
      </c>
      <c r="M112" s="10">
        <v>-3550</v>
      </c>
      <c r="N112" s="10">
        <v>-3550</v>
      </c>
      <c r="O112" s="21">
        <v>1430</v>
      </c>
      <c r="P112" s="49">
        <v>1111023.7835200001</v>
      </c>
      <c r="Q112" s="49">
        <f>Table17[[#This Row],[ThDA1]]/1000000</f>
        <v>1.1110237835200001</v>
      </c>
      <c r="R112" s="49">
        <f>Table17[[#This Row],[ThDA2]]/100*5</f>
        <v>5.5551189176000007E-2</v>
      </c>
      <c r="S112" s="49">
        <v>1064156.0189700001</v>
      </c>
      <c r="T112" s="21">
        <f>Table17[[#This Row],[TwDA1]]/100*5</f>
        <v>53207.800948500008</v>
      </c>
      <c r="U112" s="21"/>
      <c r="V112" s="49">
        <v>1.1110237835200001</v>
      </c>
      <c r="W112" s="49">
        <f>Table17[[#This Row],[DA]]*1000000</f>
        <v>1111023.7835200001</v>
      </c>
      <c r="X112" s="21">
        <f>0.02*POWER(Table17[[#This Row],[ThDA2]],1.95)</f>
        <v>2.4557861159357274E-2</v>
      </c>
      <c r="Y112" s="21">
        <v>0.06</v>
      </c>
      <c r="Z112" s="21"/>
      <c r="AA112" s="63">
        <v>2.4557861159357274E-2</v>
      </c>
      <c r="AB112" s="8" t="s">
        <v>180</v>
      </c>
      <c r="AC112" s="36" t="s">
        <v>180</v>
      </c>
      <c r="AD112" s="12" t="s">
        <v>27</v>
      </c>
      <c r="AE112" s="11" t="s">
        <v>7</v>
      </c>
      <c r="AF112" s="14"/>
      <c r="AG112" s="8"/>
      <c r="AH112" s="8"/>
      <c r="AI112" s="8"/>
      <c r="AJ112" s="8"/>
      <c r="AK112" s="8"/>
      <c r="AL112" s="4">
        <v>49</v>
      </c>
      <c r="AM112" s="73" t="s">
        <v>205</v>
      </c>
    </row>
    <row r="113" spans="1:39" s="2" customFormat="1" ht="99.95" customHeight="1" x14ac:dyDescent="0.25">
      <c r="A113" s="71" t="s">
        <v>650</v>
      </c>
      <c r="B113" s="8" t="s">
        <v>838</v>
      </c>
      <c r="C113" s="55" t="s">
        <v>345</v>
      </c>
      <c r="D113" s="4">
        <v>112</v>
      </c>
      <c r="E113" s="8">
        <v>87</v>
      </c>
      <c r="F113" s="52"/>
      <c r="G113" s="52"/>
      <c r="H113" s="21">
        <v>-43.180740999999998</v>
      </c>
      <c r="I113" s="21">
        <v>171.14816999999999</v>
      </c>
      <c r="J113" s="8" t="s">
        <v>363</v>
      </c>
      <c r="K113" s="4"/>
      <c r="L113" s="10"/>
      <c r="M113" s="10"/>
      <c r="N113" s="10"/>
      <c r="O113" s="21"/>
      <c r="P113" s="49">
        <v>374996.58023399999</v>
      </c>
      <c r="Q113" s="49">
        <f>Table17[[#This Row],[ThDA1]]/1000000</f>
        <v>0.37499658023400001</v>
      </c>
      <c r="R113" s="49">
        <f>Table17[[#This Row],[ThDA2]]/100*5</f>
        <v>1.8749829011700001E-2</v>
      </c>
      <c r="S113" s="49">
        <v>313166.49484599999</v>
      </c>
      <c r="T113" s="21">
        <f>Table17[[#This Row],[TwDA1]]/100*5</f>
        <v>15658.324742299999</v>
      </c>
      <c r="U113" s="21"/>
      <c r="V113" s="49">
        <v>0.37499658023400001</v>
      </c>
      <c r="W113" s="49">
        <f>Table17[[#This Row],[DA]]*1000000</f>
        <v>374996.58023399999</v>
      </c>
      <c r="X113" s="21">
        <f>0.02*POWER(Table17[[#This Row],[ThDA2]],1.95)</f>
        <v>2.9538146813286158E-3</v>
      </c>
      <c r="Y113" s="21"/>
      <c r="Z113" s="21"/>
      <c r="AA113" s="63">
        <v>2.9538146813286158E-3</v>
      </c>
      <c r="AB113" s="8" t="s">
        <v>180</v>
      </c>
      <c r="AC113" s="36" t="s">
        <v>180</v>
      </c>
      <c r="AD113" s="12" t="s">
        <v>27</v>
      </c>
      <c r="AE113" s="11" t="s">
        <v>7</v>
      </c>
      <c r="AF113" s="14"/>
      <c r="AG113" s="8"/>
      <c r="AH113" s="8"/>
      <c r="AI113" s="8"/>
      <c r="AJ113" s="8"/>
      <c r="AK113" s="8"/>
      <c r="AL113" s="4">
        <v>49</v>
      </c>
      <c r="AM113" s="73" t="s">
        <v>205</v>
      </c>
    </row>
    <row r="114" spans="1:39" s="2" customFormat="1" ht="99.95" customHeight="1" x14ac:dyDescent="0.25">
      <c r="A114" s="71" t="s">
        <v>217</v>
      </c>
      <c r="B114" s="8" t="s">
        <v>838</v>
      </c>
      <c r="C114" s="55" t="s">
        <v>346</v>
      </c>
      <c r="D114" s="4">
        <v>113</v>
      </c>
      <c r="E114" s="8" t="s">
        <v>202</v>
      </c>
      <c r="F114" s="52"/>
      <c r="G114" s="52"/>
      <c r="H114" s="21">
        <v>-43.185347999999998</v>
      </c>
      <c r="I114" s="21">
        <v>170.91948300000001</v>
      </c>
      <c r="J114" s="8" t="s">
        <v>397</v>
      </c>
      <c r="K114" s="4">
        <v>-63</v>
      </c>
      <c r="L114" s="4">
        <v>-63</v>
      </c>
      <c r="M114" s="10">
        <v>2013</v>
      </c>
      <c r="N114" s="10">
        <v>2013</v>
      </c>
      <c r="O114" s="21"/>
      <c r="P114" s="30">
        <v>1394433.31919</v>
      </c>
      <c r="Q114" s="30">
        <f>Table17[[#This Row],[ThDA1]]/1000000</f>
        <v>1.39443331919</v>
      </c>
      <c r="R114" s="49">
        <f>Table17[[#This Row],[ThDA2]]/100*5</f>
        <v>6.9721665959500009E-2</v>
      </c>
      <c r="S114" s="30">
        <v>1176831.94967</v>
      </c>
      <c r="T114" s="21">
        <f>Table17[[#This Row],[TwDA1]]/100*5</f>
        <v>58841.597483500002</v>
      </c>
      <c r="U114" s="21"/>
      <c r="V114" s="30">
        <v>1.39443331919</v>
      </c>
      <c r="W114" s="30">
        <f>Table17[[#This Row],[DA]]*1000000</f>
        <v>1394433.31919</v>
      </c>
      <c r="X114" s="21">
        <f>0.02*POWER(Table17[[#This Row],[ThDA2]],1.95)</f>
        <v>3.8247725250780275E-2</v>
      </c>
      <c r="Y114" s="21"/>
      <c r="Z114" s="21"/>
      <c r="AA114" s="63">
        <v>3.8247725250780275E-2</v>
      </c>
      <c r="AB114" s="8" t="s">
        <v>259</v>
      </c>
      <c r="AC114" s="33" t="s">
        <v>83</v>
      </c>
      <c r="AD114" s="12" t="s">
        <v>922</v>
      </c>
      <c r="AE114" s="11" t="s">
        <v>7</v>
      </c>
      <c r="AF114" s="21"/>
      <c r="AG114" s="8"/>
      <c r="AH114" s="8"/>
      <c r="AI114" s="8"/>
      <c r="AJ114" s="8"/>
      <c r="AK114" s="8"/>
      <c r="AL114" s="4">
        <v>10</v>
      </c>
      <c r="AM114" s="73" t="s">
        <v>243</v>
      </c>
    </row>
    <row r="115" spans="1:39" s="2" customFormat="1" ht="99.95" customHeight="1" x14ac:dyDescent="0.25">
      <c r="A115" s="71" t="s">
        <v>651</v>
      </c>
      <c r="B115" s="8" t="s">
        <v>838</v>
      </c>
      <c r="C115" s="55" t="s">
        <v>345</v>
      </c>
      <c r="D115" s="4">
        <v>114</v>
      </c>
      <c r="E115" s="8">
        <v>92</v>
      </c>
      <c r="F115" s="8" t="s">
        <v>145</v>
      </c>
      <c r="G115" s="52"/>
      <c r="H115" s="21">
        <v>-43.193632000000001</v>
      </c>
      <c r="I115" s="21">
        <v>171.15769700000001</v>
      </c>
      <c r="J115" s="8" t="s">
        <v>363</v>
      </c>
      <c r="K115" s="4">
        <v>4400</v>
      </c>
      <c r="L115" s="10">
        <v>4400</v>
      </c>
      <c r="M115" s="28">
        <v>-2450</v>
      </c>
      <c r="N115" s="10">
        <v>-2450</v>
      </c>
      <c r="O115" s="21">
        <v>1140</v>
      </c>
      <c r="P115" s="49">
        <v>727877.99575300002</v>
      </c>
      <c r="Q115" s="49">
        <f>Table17[[#This Row],[ThDA1]]/1000000</f>
        <v>0.72787799575300005</v>
      </c>
      <c r="R115" s="49">
        <f>Table17[[#This Row],[ThDA2]]/100*5</f>
        <v>3.6393899787650001E-2</v>
      </c>
      <c r="S115" s="49">
        <v>584119.03671500005</v>
      </c>
      <c r="T115" s="21">
        <f>Table17[[#This Row],[TwDA1]]/100*5</f>
        <v>29205.951835750002</v>
      </c>
      <c r="U115" s="21">
        <v>0.22</v>
      </c>
      <c r="V115" s="49">
        <v>0.72787799575300005</v>
      </c>
      <c r="W115" s="49">
        <f>Table17[[#This Row],[DA]]*1000000</f>
        <v>727877.99575300002</v>
      </c>
      <c r="X115" s="21">
        <f>0.02*POWER(Table17[[#This Row],[ThDA2]],1.95)</f>
        <v>1.0765748928036977E-2</v>
      </c>
      <c r="Y115" s="21">
        <v>4.1999999999999997E-3</v>
      </c>
      <c r="Z115" s="21">
        <v>0.6</v>
      </c>
      <c r="AA115" s="63">
        <v>1.0765748928036977E-2</v>
      </c>
      <c r="AB115" s="8" t="s">
        <v>180</v>
      </c>
      <c r="AC115" s="36" t="s">
        <v>180</v>
      </c>
      <c r="AD115" s="12" t="s">
        <v>27</v>
      </c>
      <c r="AE115" s="11" t="s">
        <v>7</v>
      </c>
      <c r="AF115" s="14"/>
      <c r="AG115" s="8"/>
      <c r="AH115" s="8"/>
      <c r="AI115" s="8"/>
      <c r="AJ115" s="8"/>
      <c r="AK115" s="8"/>
      <c r="AL115" s="4">
        <v>61</v>
      </c>
      <c r="AM115" s="73" t="s">
        <v>21</v>
      </c>
    </row>
    <row r="116" spans="1:39" s="2" customFormat="1" ht="99.95" customHeight="1" x14ac:dyDescent="0.25">
      <c r="A116" s="71" t="s">
        <v>649</v>
      </c>
      <c r="B116" s="8" t="s">
        <v>838</v>
      </c>
      <c r="C116" s="55" t="s">
        <v>733</v>
      </c>
      <c r="D116" s="4">
        <v>115</v>
      </c>
      <c r="E116" s="8">
        <v>95</v>
      </c>
      <c r="F116" s="8" t="s">
        <v>144</v>
      </c>
      <c r="G116" s="52"/>
      <c r="H116" s="21">
        <v>-43.200887999999999</v>
      </c>
      <c r="I116" s="21">
        <v>171.22868700000001</v>
      </c>
      <c r="J116" s="8" t="s">
        <v>363</v>
      </c>
      <c r="K116" s="4">
        <v>2750</v>
      </c>
      <c r="L116" s="10">
        <v>2750</v>
      </c>
      <c r="M116" s="28">
        <v>-800</v>
      </c>
      <c r="N116" s="10">
        <v>-800</v>
      </c>
      <c r="O116" s="21">
        <v>710</v>
      </c>
      <c r="P116" s="49">
        <v>1411694.5977700001</v>
      </c>
      <c r="Q116" s="49">
        <f>Table17[[#This Row],[ThDA1]]/1000000</f>
        <v>1.4116945977700002</v>
      </c>
      <c r="R116" s="49">
        <f>Table17[[#This Row],[ThDA2]]/100*5</f>
        <v>7.0584729888500009E-2</v>
      </c>
      <c r="S116" s="49">
        <v>1238764.8125</v>
      </c>
      <c r="T116" s="21">
        <f>Table17[[#This Row],[TwDA1]]/100*5</f>
        <v>61938.240624999999</v>
      </c>
      <c r="U116" s="21">
        <v>0.54</v>
      </c>
      <c r="V116" s="49">
        <v>1.4116945977700002</v>
      </c>
      <c r="W116" s="49">
        <f>Table17[[#This Row],[DA]]*1000000</f>
        <v>1411694.5977700001</v>
      </c>
      <c r="X116" s="21">
        <f>0.02*POWER(Table17[[#This Row],[ThDA2]],1.95)</f>
        <v>3.9176394433323644E-2</v>
      </c>
      <c r="Y116" s="21">
        <v>1.0999999999999999E-2</v>
      </c>
      <c r="Z116" s="21">
        <v>1</v>
      </c>
      <c r="AA116" s="63">
        <v>3.9176394433323644E-2</v>
      </c>
      <c r="AB116" s="8" t="s">
        <v>180</v>
      </c>
      <c r="AC116" s="36" t="s">
        <v>180</v>
      </c>
      <c r="AD116" s="12" t="s">
        <v>27</v>
      </c>
      <c r="AE116" s="11" t="s">
        <v>7</v>
      </c>
      <c r="AF116" s="14"/>
      <c r="AG116" s="8"/>
      <c r="AH116" s="8"/>
      <c r="AI116" s="8"/>
      <c r="AJ116" s="8"/>
      <c r="AK116" s="8"/>
      <c r="AL116" s="4">
        <v>61</v>
      </c>
      <c r="AM116" s="73" t="s">
        <v>21</v>
      </c>
    </row>
    <row r="117" spans="1:39" s="2" customFormat="1" ht="99.95" customHeight="1" x14ac:dyDescent="0.25">
      <c r="A117" s="74" t="s">
        <v>596</v>
      </c>
      <c r="B117" s="8" t="s">
        <v>838</v>
      </c>
      <c r="C117" s="55" t="s">
        <v>345</v>
      </c>
      <c r="D117" s="4">
        <v>116</v>
      </c>
      <c r="E117" s="8">
        <v>98</v>
      </c>
      <c r="F117" s="8" t="s">
        <v>134</v>
      </c>
      <c r="G117" s="52"/>
      <c r="H117" s="21">
        <v>-43.209386000000002</v>
      </c>
      <c r="I117" s="21">
        <v>171.70132100000001</v>
      </c>
      <c r="J117" s="8" t="s">
        <v>390</v>
      </c>
      <c r="K117" s="4">
        <v>3800</v>
      </c>
      <c r="L117" s="10">
        <v>3800</v>
      </c>
      <c r="M117" s="28">
        <v>-1850</v>
      </c>
      <c r="N117" s="10">
        <v>-1850</v>
      </c>
      <c r="O117" s="21">
        <v>990</v>
      </c>
      <c r="P117" s="49">
        <v>493069.32448900002</v>
      </c>
      <c r="Q117" s="49">
        <f>Table17[[#This Row],[ThDA1]]/1000000</f>
        <v>0.49306932448900004</v>
      </c>
      <c r="R117" s="49">
        <f>Table17[[#This Row],[ThDA2]]/100*5</f>
        <v>2.4653466224450003E-2</v>
      </c>
      <c r="S117" s="49">
        <v>474857.43256599997</v>
      </c>
      <c r="T117" s="21">
        <f>Table17[[#This Row],[TwDA1]]/100*5</f>
        <v>23742.871628299999</v>
      </c>
      <c r="U117" s="21">
        <v>0.9</v>
      </c>
      <c r="V117" s="49">
        <v>0.49306932448900004</v>
      </c>
      <c r="W117" s="49">
        <f>Table17[[#This Row],[DA]]*1000000</f>
        <v>493069.32448900002</v>
      </c>
      <c r="X117" s="21">
        <f>0.02*POWER(Table17[[#This Row],[ThDA2]],1.95)</f>
        <v>5.0373318850097885E-3</v>
      </c>
      <c r="Y117" s="21">
        <v>4.4999999999999997E-3</v>
      </c>
      <c r="Z117" s="21">
        <v>0.8</v>
      </c>
      <c r="AA117" s="63">
        <v>5.0373318850097885E-3</v>
      </c>
      <c r="AB117" s="8" t="s">
        <v>180</v>
      </c>
      <c r="AC117" s="36" t="s">
        <v>180</v>
      </c>
      <c r="AD117" s="12" t="s">
        <v>27</v>
      </c>
      <c r="AE117" s="11" t="s">
        <v>7</v>
      </c>
      <c r="AF117" s="14"/>
      <c r="AG117" s="8"/>
      <c r="AH117" s="8"/>
      <c r="AI117" s="8"/>
      <c r="AJ117" s="8"/>
      <c r="AK117" s="8" t="s">
        <v>179</v>
      </c>
      <c r="AL117" s="4">
        <v>61</v>
      </c>
      <c r="AM117" s="72" t="s">
        <v>774</v>
      </c>
    </row>
    <row r="118" spans="1:39" s="2" customFormat="1" ht="99.95" customHeight="1" x14ac:dyDescent="0.25">
      <c r="A118" s="71" t="s">
        <v>18</v>
      </c>
      <c r="B118" s="8" t="s">
        <v>838</v>
      </c>
      <c r="C118" s="55" t="s">
        <v>345</v>
      </c>
      <c r="D118" s="4">
        <v>117</v>
      </c>
      <c r="E118" s="8">
        <v>104</v>
      </c>
      <c r="F118" s="8" t="s">
        <v>146</v>
      </c>
      <c r="G118" s="53"/>
      <c r="H118" s="21">
        <v>-43.212218</v>
      </c>
      <c r="I118" s="21">
        <v>171.165841</v>
      </c>
      <c r="J118" s="8" t="s">
        <v>363</v>
      </c>
      <c r="K118" s="4">
        <v>3000</v>
      </c>
      <c r="L118" s="10">
        <v>3000</v>
      </c>
      <c r="M118" s="28">
        <v>-1050</v>
      </c>
      <c r="N118" s="10">
        <v>-1050</v>
      </c>
      <c r="O118" s="21">
        <v>780</v>
      </c>
      <c r="P118" s="49">
        <v>511827.99021199998</v>
      </c>
      <c r="Q118" s="49">
        <f>Table17[[#This Row],[ThDA1]]/1000000</f>
        <v>0.51182799021199998</v>
      </c>
      <c r="R118" s="49">
        <f>Table17[[#This Row],[ThDA2]]/100*5</f>
        <v>2.5591399510600001E-2</v>
      </c>
      <c r="S118" s="49">
        <v>443179.68899200001</v>
      </c>
      <c r="T118" s="21">
        <f>Table17[[#This Row],[TwDA1]]/100*5</f>
        <v>22158.984449600001</v>
      </c>
      <c r="U118" s="21">
        <v>0.37</v>
      </c>
      <c r="V118" s="49">
        <v>0.51182799021199998</v>
      </c>
      <c r="W118" s="49">
        <f>Table17[[#This Row],[DA]]*1000000</f>
        <v>511827.99021199998</v>
      </c>
      <c r="X118" s="21">
        <f>0.02*POWER(Table17[[#This Row],[ThDA2]],1.95)</f>
        <v>5.4177861515864586E-3</v>
      </c>
      <c r="Y118" s="21">
        <v>3.7000000000000002E-3</v>
      </c>
      <c r="Z118" s="21">
        <v>0.4</v>
      </c>
      <c r="AA118" s="63">
        <v>5.4177861515864586E-3</v>
      </c>
      <c r="AB118" s="8" t="s">
        <v>180</v>
      </c>
      <c r="AC118" s="36" t="s">
        <v>180</v>
      </c>
      <c r="AD118" s="12" t="s">
        <v>27</v>
      </c>
      <c r="AE118" s="11" t="s">
        <v>7</v>
      </c>
      <c r="AF118" s="14"/>
      <c r="AG118" s="8"/>
      <c r="AH118" s="8"/>
      <c r="AI118" s="8"/>
      <c r="AJ118" s="8"/>
      <c r="AK118" s="8"/>
      <c r="AL118" s="4">
        <v>61</v>
      </c>
      <c r="AM118" s="73" t="s">
        <v>21</v>
      </c>
    </row>
    <row r="119" spans="1:39" s="9" customFormat="1" ht="99.95" customHeight="1" x14ac:dyDescent="0.25">
      <c r="A119" s="71" t="s">
        <v>103</v>
      </c>
      <c r="B119" s="8" t="s">
        <v>839</v>
      </c>
      <c r="C119" s="55" t="s">
        <v>726</v>
      </c>
      <c r="D119" s="4">
        <v>118</v>
      </c>
      <c r="E119" s="52"/>
      <c r="F119" s="52"/>
      <c r="G119" s="52"/>
      <c r="H119" s="21">
        <v>-43.212975</v>
      </c>
      <c r="I119" s="21">
        <v>172.26183399999999</v>
      </c>
      <c r="J119" s="8" t="s">
        <v>369</v>
      </c>
      <c r="K119" s="37">
        <v>600</v>
      </c>
      <c r="L119" s="10">
        <v>600</v>
      </c>
      <c r="M119" s="10">
        <v>1390</v>
      </c>
      <c r="N119" s="10">
        <v>1390</v>
      </c>
      <c r="O119" s="29">
        <v>100</v>
      </c>
      <c r="P119" s="30">
        <v>845648.299963</v>
      </c>
      <c r="Q119" s="30">
        <f>Table17[[#This Row],[ThDA1]]/1000000</f>
        <v>0.84564829996299995</v>
      </c>
      <c r="R119" s="49">
        <f>Table17[[#This Row],[ThDA2]]/100*5</f>
        <v>4.2282414998149997E-2</v>
      </c>
      <c r="S119" s="30">
        <v>809766.72828499996</v>
      </c>
      <c r="T119" s="21">
        <f>Table17[[#This Row],[TwDA1]]/100*5</f>
        <v>40488.33641425</v>
      </c>
      <c r="U119" s="21"/>
      <c r="V119" s="30">
        <v>0.84564829996299995</v>
      </c>
      <c r="W119" s="30">
        <f>Table17[[#This Row],[DA]]*1000000</f>
        <v>845648.299963</v>
      </c>
      <c r="X119" s="21">
        <f>0.02*POWER(Table17[[#This Row],[ThDA2]],1.95)</f>
        <v>1.4422816129640184E-2</v>
      </c>
      <c r="Y119" s="21">
        <v>4.0000000000000001E-3</v>
      </c>
      <c r="Z119" s="21"/>
      <c r="AA119" s="63">
        <v>1.4422816129640184E-2</v>
      </c>
      <c r="AB119" s="8" t="s">
        <v>180</v>
      </c>
      <c r="AC119" s="33" t="s">
        <v>180</v>
      </c>
      <c r="AD119" s="12" t="s">
        <v>27</v>
      </c>
      <c r="AE119" s="11" t="s">
        <v>7</v>
      </c>
      <c r="AF119" s="14"/>
      <c r="AG119" s="8"/>
      <c r="AH119" s="8"/>
      <c r="AI119" s="8"/>
      <c r="AJ119" s="8"/>
      <c r="AK119" s="20" t="s">
        <v>753</v>
      </c>
      <c r="AL119" s="43">
        <v>6</v>
      </c>
      <c r="AM119" s="72" t="s">
        <v>783</v>
      </c>
    </row>
    <row r="120" spans="1:39" s="2" customFormat="1" ht="99.95" customHeight="1" x14ac:dyDescent="0.25">
      <c r="A120" s="71" t="s">
        <v>218</v>
      </c>
      <c r="B120" s="8" t="s">
        <v>838</v>
      </c>
      <c r="C120" s="55" t="s">
        <v>346</v>
      </c>
      <c r="D120" s="4">
        <v>119</v>
      </c>
      <c r="E120" s="8">
        <v>110</v>
      </c>
      <c r="F120" s="52"/>
      <c r="G120" s="52"/>
      <c r="H120" s="21">
        <v>-43.231065000000001</v>
      </c>
      <c r="I120" s="21">
        <v>170.91636</v>
      </c>
      <c r="J120" s="8" t="s">
        <v>363</v>
      </c>
      <c r="K120" s="4"/>
      <c r="L120" s="10"/>
      <c r="M120" s="10"/>
      <c r="N120" s="10"/>
      <c r="O120" s="21"/>
      <c r="P120" s="30">
        <v>548499.29273300001</v>
      </c>
      <c r="Q120" s="30">
        <f>Table17[[#This Row],[ThDA1]]/1000000</f>
        <v>0.54849929273300002</v>
      </c>
      <c r="R120" s="49">
        <f>Table17[[#This Row],[ThDA2]]/100*5</f>
        <v>2.742496463665E-2</v>
      </c>
      <c r="S120" s="30">
        <v>442608.594101</v>
      </c>
      <c r="T120" s="21">
        <f>Table17[[#This Row],[TwDA1]]/100*5</f>
        <v>22130.429705050003</v>
      </c>
      <c r="U120" s="21">
        <v>1.21852</v>
      </c>
      <c r="V120" s="30">
        <v>0.54849929273300002</v>
      </c>
      <c r="W120" s="30">
        <f>Table17[[#This Row],[DA]]*1000000</f>
        <v>548499.29273300001</v>
      </c>
      <c r="X120" s="21">
        <f>0.02*POWER(Table17[[#This Row],[ThDA2]],1.95)</f>
        <v>6.2004518011012956E-3</v>
      </c>
      <c r="Y120" s="21"/>
      <c r="Z120" s="21"/>
      <c r="AA120" s="63">
        <v>6.2004518011012956E-3</v>
      </c>
      <c r="AB120" s="8" t="s">
        <v>244</v>
      </c>
      <c r="AC120" s="33" t="s">
        <v>180</v>
      </c>
      <c r="AD120" s="12" t="s">
        <v>27</v>
      </c>
      <c r="AE120" s="11" t="s">
        <v>7</v>
      </c>
      <c r="AF120" s="14"/>
      <c r="AG120" s="8"/>
      <c r="AH120" s="8"/>
      <c r="AI120" s="8"/>
      <c r="AJ120" s="8" t="s">
        <v>218</v>
      </c>
      <c r="AK120" s="8"/>
      <c r="AL120" s="4">
        <v>10</v>
      </c>
      <c r="AM120" s="73" t="s">
        <v>243</v>
      </c>
    </row>
    <row r="121" spans="1:39" s="2" customFormat="1" ht="99.95" customHeight="1" x14ac:dyDescent="0.25">
      <c r="A121" s="71" t="s">
        <v>639</v>
      </c>
      <c r="B121" s="8" t="s">
        <v>838</v>
      </c>
      <c r="C121" s="55" t="s">
        <v>346</v>
      </c>
      <c r="D121" s="4">
        <v>120</v>
      </c>
      <c r="E121" s="8">
        <v>112</v>
      </c>
      <c r="F121" s="52"/>
      <c r="G121" s="52"/>
      <c r="H121" s="21">
        <v>-43.236989999999999</v>
      </c>
      <c r="I121" s="21">
        <v>171.54215300000001</v>
      </c>
      <c r="J121" s="8" t="s">
        <v>363</v>
      </c>
      <c r="K121" s="4"/>
      <c r="L121" s="10"/>
      <c r="M121" s="10"/>
      <c r="N121" s="10"/>
      <c r="O121" s="21"/>
      <c r="P121" s="30">
        <v>187590.817755</v>
      </c>
      <c r="Q121" s="30">
        <f>Table17[[#This Row],[ThDA1]]/1000000</f>
        <v>0.187590817755</v>
      </c>
      <c r="R121" s="49">
        <f>Table17[[#This Row],[ThDA2]]/100*5</f>
        <v>9.3795408877500007E-3</v>
      </c>
      <c r="S121" s="30">
        <v>169999.57636100001</v>
      </c>
      <c r="T121" s="21">
        <f>Table17[[#This Row],[TwDA1]]/100*5</f>
        <v>8499.97881805</v>
      </c>
      <c r="U121" s="21">
        <v>0.252056</v>
      </c>
      <c r="V121" s="30">
        <v>0.187590817755</v>
      </c>
      <c r="W121" s="30">
        <f>Table17[[#This Row],[DA]]*1000000</f>
        <v>187590.817755</v>
      </c>
      <c r="X121" s="21">
        <f>0.02*POWER(Table17[[#This Row],[ThDA2]],1.95)</f>
        <v>7.6523102603817705E-4</v>
      </c>
      <c r="Y121" s="21"/>
      <c r="Z121" s="21"/>
      <c r="AA121" s="63">
        <v>7.6523102603817705E-4</v>
      </c>
      <c r="AB121" s="8" t="s">
        <v>180</v>
      </c>
      <c r="AC121" s="33" t="s">
        <v>180</v>
      </c>
      <c r="AD121" s="12" t="s">
        <v>27</v>
      </c>
      <c r="AE121" s="11" t="s">
        <v>7</v>
      </c>
      <c r="AF121" s="14"/>
      <c r="AG121" s="33"/>
      <c r="AH121" s="8"/>
      <c r="AI121" s="8"/>
      <c r="AJ121" s="8"/>
      <c r="AK121" s="8"/>
      <c r="AL121" s="4">
        <v>10</v>
      </c>
      <c r="AM121" s="73" t="s">
        <v>243</v>
      </c>
    </row>
    <row r="122" spans="1:39" s="2" customFormat="1" ht="99.95" customHeight="1" x14ac:dyDescent="0.25">
      <c r="A122" s="71" t="s">
        <v>676</v>
      </c>
      <c r="B122" s="8" t="s">
        <v>838</v>
      </c>
      <c r="C122" s="55" t="s">
        <v>345</v>
      </c>
      <c r="D122" s="4">
        <v>121</v>
      </c>
      <c r="E122" s="8">
        <v>119</v>
      </c>
      <c r="F122" s="52"/>
      <c r="G122" s="52"/>
      <c r="H122" s="21">
        <v>-43.242185999999997</v>
      </c>
      <c r="I122" s="21">
        <v>171.01084900000001</v>
      </c>
      <c r="J122" s="8" t="s">
        <v>363</v>
      </c>
      <c r="K122" s="4"/>
      <c r="L122" s="10"/>
      <c r="M122" s="10"/>
      <c r="N122" s="10"/>
      <c r="O122" s="21"/>
      <c r="P122" s="49">
        <v>400973.61451599997</v>
      </c>
      <c r="Q122" s="49">
        <f>Table17[[#This Row],[ThDA1]]/1000000</f>
        <v>0.400973614516</v>
      </c>
      <c r="R122" s="49">
        <f>Table17[[#This Row],[ThDA2]]/100*5</f>
        <v>2.0048680725800003E-2</v>
      </c>
      <c r="S122" s="49">
        <v>335249.64660099999</v>
      </c>
      <c r="T122" s="21">
        <f>Table17[[#This Row],[TwDA1]]/100*5</f>
        <v>16762.482330049999</v>
      </c>
      <c r="U122" s="21"/>
      <c r="V122" s="49">
        <v>0.400973614516</v>
      </c>
      <c r="W122" s="49">
        <f>Table17[[#This Row],[DA]]*1000000</f>
        <v>400973.61451599997</v>
      </c>
      <c r="X122" s="21">
        <f>0.02*POWER(Table17[[#This Row],[ThDA2]],1.95)</f>
        <v>3.3659355563024442E-3</v>
      </c>
      <c r="Y122" s="21"/>
      <c r="Z122" s="21"/>
      <c r="AA122" s="63">
        <v>3.3659355563024442E-3</v>
      </c>
      <c r="AB122" s="8" t="s">
        <v>180</v>
      </c>
      <c r="AC122" s="36" t="s">
        <v>180</v>
      </c>
      <c r="AD122" s="12" t="s">
        <v>27</v>
      </c>
      <c r="AE122" s="11" t="s">
        <v>7</v>
      </c>
      <c r="AF122" s="14"/>
      <c r="AG122" s="8"/>
      <c r="AH122" s="8"/>
      <c r="AI122" s="8"/>
      <c r="AJ122" s="8"/>
      <c r="AK122" s="8"/>
      <c r="AL122" s="4">
        <v>49</v>
      </c>
      <c r="AM122" s="73" t="s">
        <v>205</v>
      </c>
    </row>
    <row r="123" spans="1:39" s="2" customFormat="1" ht="99.95" customHeight="1" x14ac:dyDescent="0.25">
      <c r="A123" s="71" t="s">
        <v>635</v>
      </c>
      <c r="B123" s="8" t="s">
        <v>838</v>
      </c>
      <c r="C123" s="55" t="s">
        <v>345</v>
      </c>
      <c r="D123" s="4">
        <v>122</v>
      </c>
      <c r="E123" s="8">
        <v>117</v>
      </c>
      <c r="F123" s="52"/>
      <c r="G123" s="52"/>
      <c r="H123" s="21">
        <v>-43.246229</v>
      </c>
      <c r="I123" s="21">
        <v>171.47834599999999</v>
      </c>
      <c r="J123" s="8" t="s">
        <v>363</v>
      </c>
      <c r="K123" s="4"/>
      <c r="L123" s="10"/>
      <c r="M123" s="10"/>
      <c r="N123" s="10"/>
      <c r="O123" s="21"/>
      <c r="P123" s="49">
        <v>274251.21195800003</v>
      </c>
      <c r="Q123" s="49">
        <f>Table17[[#This Row],[ThDA1]]/1000000</f>
        <v>0.27425121195800001</v>
      </c>
      <c r="R123" s="49">
        <f>Table17[[#This Row],[ThDA2]]/100*5</f>
        <v>1.3712560597899999E-2</v>
      </c>
      <c r="S123" s="49">
        <v>245741.52980600001</v>
      </c>
      <c r="T123" s="21">
        <f>Table17[[#This Row],[TwDA1]]/100*5</f>
        <v>12287.076490300002</v>
      </c>
      <c r="U123" s="21"/>
      <c r="V123" s="49">
        <v>0.27425121195800001</v>
      </c>
      <c r="W123" s="49">
        <f>Table17[[#This Row],[DA]]*1000000</f>
        <v>274251.21195800003</v>
      </c>
      <c r="X123" s="21">
        <f>0.02*POWER(Table17[[#This Row],[ThDA2]],1.95)</f>
        <v>1.6047954295892639E-3</v>
      </c>
      <c r="Y123" s="21"/>
      <c r="Z123" s="21"/>
      <c r="AA123" s="63">
        <v>1.6047954295892639E-3</v>
      </c>
      <c r="AB123" s="8" t="s">
        <v>180</v>
      </c>
      <c r="AC123" s="36" t="s">
        <v>180</v>
      </c>
      <c r="AD123" s="12" t="s">
        <v>27</v>
      </c>
      <c r="AE123" s="11" t="s">
        <v>7</v>
      </c>
      <c r="AF123" s="14"/>
      <c r="AG123" s="8"/>
      <c r="AH123" s="8"/>
      <c r="AI123" s="8"/>
      <c r="AJ123" s="8"/>
      <c r="AK123" s="8"/>
      <c r="AL123" s="4">
        <v>49</v>
      </c>
      <c r="AM123" s="73" t="s">
        <v>205</v>
      </c>
    </row>
    <row r="124" spans="1:39" s="2" customFormat="1" ht="99.95" customHeight="1" x14ac:dyDescent="0.25">
      <c r="A124" s="71" t="s">
        <v>662</v>
      </c>
      <c r="B124" s="8" t="s">
        <v>838</v>
      </c>
      <c r="C124" s="55" t="s">
        <v>765</v>
      </c>
      <c r="D124" s="4">
        <v>123</v>
      </c>
      <c r="E124" s="20" t="s">
        <v>277</v>
      </c>
      <c r="F124" s="52"/>
      <c r="G124" s="8" t="s">
        <v>241</v>
      </c>
      <c r="H124" s="21">
        <v>-43.248181000000002</v>
      </c>
      <c r="I124" s="21">
        <v>170.549542</v>
      </c>
      <c r="J124" s="8" t="s">
        <v>371</v>
      </c>
      <c r="K124" s="4">
        <v>-49</v>
      </c>
      <c r="L124" s="4">
        <v>-49</v>
      </c>
      <c r="M124" s="10">
        <v>1999</v>
      </c>
      <c r="N124" s="10">
        <v>1999</v>
      </c>
      <c r="O124" s="21"/>
      <c r="P124" s="49">
        <v>379153.08918300003</v>
      </c>
      <c r="Q124" s="49">
        <f>Table17[[#This Row],[ThDA1]]/1000000</f>
        <v>0.37915308918300006</v>
      </c>
      <c r="R124" s="49">
        <f>Table17[[#This Row],[ThDA2]]/100*5</f>
        <v>1.8957654459150004E-2</v>
      </c>
      <c r="S124" s="49">
        <v>359643.795415</v>
      </c>
      <c r="T124" s="21">
        <f>Table17[[#This Row],[TwDA1]]/100*5</f>
        <v>17982.189770750003</v>
      </c>
      <c r="U124" s="21">
        <v>1.6</v>
      </c>
      <c r="V124" s="49">
        <v>0.37915308918300006</v>
      </c>
      <c r="W124" s="49">
        <f>Table17[[#This Row],[DA]]*1000000</f>
        <v>379153.08918300003</v>
      </c>
      <c r="X124" s="21">
        <f>0.02*POWER(Table17[[#This Row],[ThDA2]],1.95)</f>
        <v>3.017994634273029E-3</v>
      </c>
      <c r="Y124" s="21">
        <v>1.15E-2</v>
      </c>
      <c r="Z124" s="21">
        <v>1.5</v>
      </c>
      <c r="AA124" s="63">
        <v>3.017994634273029E-3</v>
      </c>
      <c r="AB124" s="8" t="s">
        <v>34</v>
      </c>
      <c r="AC124" s="36" t="s">
        <v>34</v>
      </c>
      <c r="AD124" s="12" t="s">
        <v>922</v>
      </c>
      <c r="AE124" s="6" t="s">
        <v>7</v>
      </c>
      <c r="AF124" s="29"/>
      <c r="AG124" s="33" t="s">
        <v>6</v>
      </c>
      <c r="AH124" s="8" t="s">
        <v>6</v>
      </c>
      <c r="AI124" s="8" t="s">
        <v>35</v>
      </c>
      <c r="AJ124" s="8"/>
      <c r="AK124" s="8" t="s">
        <v>36</v>
      </c>
      <c r="AL124" s="4">
        <v>24</v>
      </c>
      <c r="AM124" s="72" t="s">
        <v>824</v>
      </c>
    </row>
    <row r="125" spans="1:39" s="2" customFormat="1" ht="99.95" customHeight="1" x14ac:dyDescent="0.25">
      <c r="A125" s="71" t="s">
        <v>700</v>
      </c>
      <c r="B125" s="8" t="s">
        <v>838</v>
      </c>
      <c r="C125" s="55" t="s">
        <v>345</v>
      </c>
      <c r="D125" s="4">
        <v>124</v>
      </c>
      <c r="E125" s="52"/>
      <c r="F125" s="52"/>
      <c r="G125" s="52"/>
      <c r="H125" s="21">
        <v>-43.249242000000002</v>
      </c>
      <c r="I125" s="21">
        <v>171.369392</v>
      </c>
      <c r="J125" s="8" t="s">
        <v>363</v>
      </c>
      <c r="K125" s="4"/>
      <c r="L125" s="10"/>
      <c r="M125" s="10"/>
      <c r="N125" s="10"/>
      <c r="O125" s="21"/>
      <c r="P125" s="49">
        <v>809487.56878099998</v>
      </c>
      <c r="Q125" s="49">
        <f>Table17[[#This Row],[ThDA1]]/1000000</f>
        <v>0.80948756878100003</v>
      </c>
      <c r="R125" s="49">
        <f>Table17[[#This Row],[ThDA2]]/100*5</f>
        <v>4.0474378439049996E-2</v>
      </c>
      <c r="S125" s="49">
        <v>742695.99533900002</v>
      </c>
      <c r="T125" s="21">
        <f>Table17[[#This Row],[TwDA1]]/100*5</f>
        <v>37134.799766950004</v>
      </c>
      <c r="U125" s="21"/>
      <c r="V125" s="49">
        <v>0.80948756878100003</v>
      </c>
      <c r="W125" s="49">
        <f>Table17[[#This Row],[DA]]*1000000</f>
        <v>809487.56878099998</v>
      </c>
      <c r="X125" s="21">
        <f>0.02*POWER(Table17[[#This Row],[ThDA2]],1.95)</f>
        <v>1.3244630716942502E-2</v>
      </c>
      <c r="Y125" s="21"/>
      <c r="Z125" s="21"/>
      <c r="AA125" s="63">
        <v>1.3244630716942502E-2</v>
      </c>
      <c r="AB125" s="8" t="s">
        <v>257</v>
      </c>
      <c r="AC125" s="36" t="s">
        <v>83</v>
      </c>
      <c r="AD125" s="12" t="s">
        <v>27</v>
      </c>
      <c r="AE125" s="11" t="s">
        <v>7</v>
      </c>
      <c r="AF125" s="14"/>
      <c r="AG125" s="8"/>
      <c r="AH125" s="8"/>
      <c r="AI125" s="8"/>
      <c r="AJ125" s="8"/>
      <c r="AK125" s="8"/>
      <c r="AL125" s="4">
        <v>49</v>
      </c>
      <c r="AM125" s="73" t="s">
        <v>205</v>
      </c>
    </row>
    <row r="126" spans="1:39" s="2" customFormat="1" ht="99.95" customHeight="1" x14ac:dyDescent="0.25">
      <c r="A126" s="71" t="s">
        <v>634</v>
      </c>
      <c r="B126" s="8" t="s">
        <v>838</v>
      </c>
      <c r="C126" s="55" t="s">
        <v>345</v>
      </c>
      <c r="D126" s="4">
        <v>125</v>
      </c>
      <c r="E126" s="8">
        <v>126</v>
      </c>
      <c r="F126" s="52"/>
      <c r="G126" s="52"/>
      <c r="H126" s="21">
        <v>-43.262825999999997</v>
      </c>
      <c r="I126" s="21">
        <v>171.48597899999999</v>
      </c>
      <c r="J126" s="8" t="s">
        <v>363</v>
      </c>
      <c r="K126" s="4"/>
      <c r="L126" s="10"/>
      <c r="M126" s="10"/>
      <c r="N126" s="10"/>
      <c r="O126" s="21"/>
      <c r="P126" s="49">
        <v>185939.25487899999</v>
      </c>
      <c r="Q126" s="49">
        <f>Table17[[#This Row],[ThDA1]]/1000000</f>
        <v>0.18593925487899998</v>
      </c>
      <c r="R126" s="49">
        <f>Table17[[#This Row],[ThDA2]]/100*5</f>
        <v>9.2969627439499995E-3</v>
      </c>
      <c r="S126" s="49">
        <v>181666.40932199999</v>
      </c>
      <c r="T126" s="21">
        <f>Table17[[#This Row],[TwDA1]]/100*5</f>
        <v>9083.3204660999982</v>
      </c>
      <c r="U126" s="21">
        <v>0.22600700000000001</v>
      </c>
      <c r="V126" s="49">
        <v>0.18593925487899998</v>
      </c>
      <c r="W126" s="49">
        <f>Table17[[#This Row],[DA]]*1000000</f>
        <v>185939.25487899999</v>
      </c>
      <c r="X126" s="21">
        <f>0.02*POWER(Table17[[#This Row],[ThDA2]],1.95)</f>
        <v>7.5214853488269262E-4</v>
      </c>
      <c r="Y126" s="21"/>
      <c r="Z126" s="21"/>
      <c r="AA126" s="63">
        <v>7.5214853488269262E-4</v>
      </c>
      <c r="AB126" s="8" t="s">
        <v>180</v>
      </c>
      <c r="AC126" s="36" t="s">
        <v>180</v>
      </c>
      <c r="AD126" s="12" t="s">
        <v>27</v>
      </c>
      <c r="AE126" s="11" t="s">
        <v>7</v>
      </c>
      <c r="AF126" s="14"/>
      <c r="AG126" s="33"/>
      <c r="AH126" s="8"/>
      <c r="AI126" s="8"/>
      <c r="AJ126" s="8"/>
      <c r="AK126" s="8"/>
      <c r="AL126" s="4">
        <v>10</v>
      </c>
      <c r="AM126" s="73" t="s">
        <v>243</v>
      </c>
    </row>
    <row r="127" spans="1:39" s="2" customFormat="1" ht="99.95" customHeight="1" x14ac:dyDescent="0.25">
      <c r="A127" s="71" t="s">
        <v>594</v>
      </c>
      <c r="B127" s="8" t="s">
        <v>838</v>
      </c>
      <c r="C127" s="55" t="s">
        <v>720</v>
      </c>
      <c r="D127" s="4">
        <v>126</v>
      </c>
      <c r="E127" s="52"/>
      <c r="F127" s="52"/>
      <c r="G127" s="52"/>
      <c r="H127" s="21">
        <v>-43.265953000000003</v>
      </c>
      <c r="I127" s="21">
        <v>171.59152</v>
      </c>
      <c r="J127" s="8" t="s">
        <v>363</v>
      </c>
      <c r="K127" s="4">
        <v>528</v>
      </c>
      <c r="L127" s="10">
        <v>528</v>
      </c>
      <c r="M127" s="10">
        <v>1422</v>
      </c>
      <c r="N127" s="10">
        <v>1422</v>
      </c>
      <c r="O127" s="21">
        <v>96</v>
      </c>
      <c r="P127" s="49">
        <v>4622530.7837399999</v>
      </c>
      <c r="Q127" s="49">
        <f>Table17[[#This Row],[ThDA1]]/1000000</f>
        <v>4.6225307837400003</v>
      </c>
      <c r="R127" s="49">
        <f>Table17[[#This Row],[ThDA2]]/100*5</f>
        <v>0.23112653918700002</v>
      </c>
      <c r="S127" s="49">
        <v>4351688.3480399996</v>
      </c>
      <c r="T127" s="21">
        <f>Table17[[#This Row],[TwDA1]]/100*5</f>
        <v>217584.41740199996</v>
      </c>
      <c r="U127" s="21"/>
      <c r="V127" s="49">
        <v>4.6225307837400003</v>
      </c>
      <c r="W127" s="49">
        <f>Table17[[#This Row],[DA]]*1000000</f>
        <v>4622530.7837399999</v>
      </c>
      <c r="X127" s="21">
        <f>0.02*POWER(Table17[[#This Row],[ThDA2]],1.95)</f>
        <v>0.39586365403124951</v>
      </c>
      <c r="Y127" s="21"/>
      <c r="Z127" s="21"/>
      <c r="AA127" s="63">
        <v>0.39586365403124951</v>
      </c>
      <c r="AB127" s="8" t="s">
        <v>180</v>
      </c>
      <c r="AC127" s="36" t="s">
        <v>180</v>
      </c>
      <c r="AD127" s="8" t="s">
        <v>24</v>
      </c>
      <c r="AE127" s="11" t="s">
        <v>7</v>
      </c>
      <c r="AF127" s="21"/>
      <c r="AG127" s="33"/>
      <c r="AH127" s="8"/>
      <c r="AI127" s="8"/>
      <c r="AJ127" s="8"/>
      <c r="AK127" s="8" t="s">
        <v>60</v>
      </c>
      <c r="AL127" s="4">
        <v>47</v>
      </c>
      <c r="AM127" s="72" t="s">
        <v>806</v>
      </c>
    </row>
    <row r="128" spans="1:39" s="2" customFormat="1" ht="99.95" customHeight="1" x14ac:dyDescent="0.25">
      <c r="A128" s="71" t="s">
        <v>595</v>
      </c>
      <c r="B128" s="8" t="s">
        <v>838</v>
      </c>
      <c r="C128" s="55" t="s">
        <v>720</v>
      </c>
      <c r="D128" s="4">
        <v>127</v>
      </c>
      <c r="E128" s="8">
        <v>123</v>
      </c>
      <c r="F128" s="8" t="s">
        <v>138</v>
      </c>
      <c r="G128" s="52"/>
      <c r="H128" s="21">
        <v>-43.270924000000001</v>
      </c>
      <c r="I128" s="21">
        <v>171.59724700000001</v>
      </c>
      <c r="J128" s="8" t="s">
        <v>363</v>
      </c>
      <c r="K128" s="4">
        <v>318</v>
      </c>
      <c r="L128" s="10">
        <v>318</v>
      </c>
      <c r="M128" s="10">
        <v>1632</v>
      </c>
      <c r="N128" s="10">
        <v>1632</v>
      </c>
      <c r="O128" s="21">
        <v>55</v>
      </c>
      <c r="P128" s="49">
        <v>1416875.3182699999</v>
      </c>
      <c r="Q128" s="49">
        <f>Table17[[#This Row],[ThDA1]]/1000000</f>
        <v>1.41687531827</v>
      </c>
      <c r="R128" s="49">
        <f>Table17[[#This Row],[ThDA2]]/100*5</f>
        <v>7.0843765913500001E-2</v>
      </c>
      <c r="S128" s="49">
        <v>1313974.3954700001</v>
      </c>
      <c r="T128" s="21">
        <f>Table17[[#This Row],[TwDA1]]/100*5</f>
        <v>65698.719773500008</v>
      </c>
      <c r="U128" s="21">
        <v>3.87</v>
      </c>
      <c r="V128" s="49">
        <v>1.41687531827</v>
      </c>
      <c r="W128" s="49">
        <f>Table17[[#This Row],[DA]]*1000000</f>
        <v>1416875.3182699999</v>
      </c>
      <c r="X128" s="21">
        <f>0.02*POWER(Table17[[#This Row],[ThDA2]],1.95)</f>
        <v>3.9457238229286679E-2</v>
      </c>
      <c r="Y128" s="21">
        <v>0.5</v>
      </c>
      <c r="Z128" s="21">
        <v>30</v>
      </c>
      <c r="AA128" s="63">
        <v>3.9457238229286679E-2</v>
      </c>
      <c r="AB128" s="8" t="s">
        <v>180</v>
      </c>
      <c r="AC128" s="36" t="s">
        <v>180</v>
      </c>
      <c r="AD128" s="8" t="s">
        <v>24</v>
      </c>
      <c r="AE128" s="11" t="s">
        <v>7</v>
      </c>
      <c r="AF128" s="21"/>
      <c r="AG128" s="33"/>
      <c r="AH128" s="8"/>
      <c r="AI128" s="8"/>
      <c r="AJ128" s="8"/>
      <c r="AK128" s="8" t="s">
        <v>61</v>
      </c>
      <c r="AL128" s="4">
        <v>47</v>
      </c>
      <c r="AM128" s="72" t="s">
        <v>807</v>
      </c>
    </row>
    <row r="129" spans="1:39" s="2" customFormat="1" ht="99.95" customHeight="1" x14ac:dyDescent="0.25">
      <c r="A129" s="71" t="s">
        <v>219</v>
      </c>
      <c r="B129" s="8" t="s">
        <v>838</v>
      </c>
      <c r="C129" s="55" t="s">
        <v>346</v>
      </c>
      <c r="D129" s="4">
        <v>128</v>
      </c>
      <c r="E129" s="8">
        <v>136</v>
      </c>
      <c r="F129" s="52"/>
      <c r="G129" s="52"/>
      <c r="H129" s="21">
        <v>-43.272526999999997</v>
      </c>
      <c r="I129" s="21">
        <v>170.89703399999999</v>
      </c>
      <c r="J129" s="8" t="s">
        <v>363</v>
      </c>
      <c r="K129" s="4"/>
      <c r="L129" s="10"/>
      <c r="M129" s="10"/>
      <c r="N129" s="10"/>
      <c r="O129" s="21"/>
      <c r="P129" s="30">
        <v>142046.81019799999</v>
      </c>
      <c r="Q129" s="30">
        <f>Table17[[#This Row],[ThDA1]]/1000000</f>
        <v>0.142046810198</v>
      </c>
      <c r="R129" s="49">
        <f>Table17[[#This Row],[ThDA2]]/100*5</f>
        <v>7.1023405099000002E-3</v>
      </c>
      <c r="S129" s="30">
        <v>118039.321423</v>
      </c>
      <c r="T129" s="21">
        <f>Table17[[#This Row],[TwDA1]]/100*5</f>
        <v>5901.9660711500001</v>
      </c>
      <c r="U129" s="21">
        <v>0.187445</v>
      </c>
      <c r="V129" s="30">
        <v>0.142046810198</v>
      </c>
      <c r="W129" s="30">
        <f>Table17[[#This Row],[DA]]*1000000</f>
        <v>142046.81019799999</v>
      </c>
      <c r="X129" s="21">
        <f>0.02*POWER(Table17[[#This Row],[ThDA2]],1.95)</f>
        <v>4.4490920650085434E-4</v>
      </c>
      <c r="Y129" s="21"/>
      <c r="Z129" s="21"/>
      <c r="AA129" s="63">
        <v>4.4490920650085434E-4</v>
      </c>
      <c r="AB129" s="8" t="s">
        <v>244</v>
      </c>
      <c r="AC129" s="33" t="s">
        <v>180</v>
      </c>
      <c r="AD129" s="12" t="s">
        <v>27</v>
      </c>
      <c r="AE129" s="11" t="s">
        <v>7</v>
      </c>
      <c r="AF129" s="14"/>
      <c r="AG129" s="33"/>
      <c r="AH129" s="8"/>
      <c r="AI129" s="8"/>
      <c r="AJ129" s="8" t="s">
        <v>220</v>
      </c>
      <c r="AK129" s="8"/>
      <c r="AL129" s="4">
        <v>10</v>
      </c>
      <c r="AM129" s="73" t="s">
        <v>243</v>
      </c>
    </row>
    <row r="130" spans="1:39" ht="99.95" customHeight="1" x14ac:dyDescent="0.2">
      <c r="A130" s="71" t="s">
        <v>631</v>
      </c>
      <c r="B130" s="8" t="s">
        <v>838</v>
      </c>
      <c r="C130" s="55" t="s">
        <v>345</v>
      </c>
      <c r="D130" s="4">
        <v>129</v>
      </c>
      <c r="E130" s="8">
        <v>127</v>
      </c>
      <c r="F130" s="52"/>
      <c r="G130" s="52"/>
      <c r="H130" s="21">
        <v>-43.276110000000003</v>
      </c>
      <c r="I130" s="21">
        <v>171.51862700000001</v>
      </c>
      <c r="J130" s="8" t="s">
        <v>363</v>
      </c>
      <c r="K130" s="4"/>
      <c r="L130" s="10"/>
      <c r="M130" s="10"/>
      <c r="N130" s="10"/>
      <c r="O130" s="21"/>
      <c r="P130" s="49">
        <v>514060.26975899999</v>
      </c>
      <c r="Q130" s="49">
        <f>Table17[[#This Row],[ThDA1]]/1000000</f>
        <v>0.51406026975899999</v>
      </c>
      <c r="R130" s="49">
        <f>Table17[[#This Row],[ThDA2]]/100*5</f>
        <v>2.570301348795E-2</v>
      </c>
      <c r="S130" s="49">
        <v>485265.29219399998</v>
      </c>
      <c r="T130" s="21">
        <f>Table17[[#This Row],[TwDA1]]/100*5</f>
        <v>24263.2646097</v>
      </c>
      <c r="U130" s="21"/>
      <c r="V130" s="49">
        <v>0.51406026975899999</v>
      </c>
      <c r="W130" s="49">
        <f>Table17[[#This Row],[DA]]*1000000</f>
        <v>514060.26975899999</v>
      </c>
      <c r="X130" s="21">
        <f>0.02*POWER(Table17[[#This Row],[ThDA2]],1.95)</f>
        <v>5.4639582626716575E-3</v>
      </c>
      <c r="Y130" s="21"/>
      <c r="Z130" s="21"/>
      <c r="AA130" s="63">
        <v>5.4639582626716575E-3</v>
      </c>
      <c r="AB130" s="8" t="s">
        <v>180</v>
      </c>
      <c r="AC130" s="36" t="s">
        <v>180</v>
      </c>
      <c r="AD130" s="12" t="s">
        <v>27</v>
      </c>
      <c r="AE130" s="11" t="s">
        <v>7</v>
      </c>
      <c r="AF130" s="14"/>
      <c r="AG130" s="8"/>
      <c r="AH130" s="8"/>
      <c r="AI130" s="8"/>
      <c r="AJ130" s="8"/>
      <c r="AK130" s="8"/>
      <c r="AL130" s="4">
        <v>49</v>
      </c>
      <c r="AM130" s="73" t="s">
        <v>205</v>
      </c>
    </row>
    <row r="131" spans="1:39" ht="99.95" customHeight="1" x14ac:dyDescent="0.2">
      <c r="A131" s="71" t="s">
        <v>101</v>
      </c>
      <c r="B131" s="8" t="s">
        <v>839</v>
      </c>
      <c r="C131" s="55" t="s">
        <v>727</v>
      </c>
      <c r="D131" s="4">
        <v>130</v>
      </c>
      <c r="E131" s="52"/>
      <c r="F131" s="52"/>
      <c r="G131" s="52"/>
      <c r="H131" s="21">
        <v>-43.278903999999997</v>
      </c>
      <c r="I131" s="21">
        <v>171.80149299999999</v>
      </c>
      <c r="J131" s="8" t="s">
        <v>390</v>
      </c>
      <c r="K131" s="4">
        <v>550</v>
      </c>
      <c r="L131" s="10">
        <v>550</v>
      </c>
      <c r="M131" s="10">
        <v>1400</v>
      </c>
      <c r="N131" s="10">
        <v>1400</v>
      </c>
      <c r="O131" s="21">
        <v>100</v>
      </c>
      <c r="P131" s="49">
        <v>115111.16167</v>
      </c>
      <c r="Q131" s="49">
        <f>Table17[[#This Row],[ThDA1]]/1000000</f>
        <v>0.11511116167</v>
      </c>
      <c r="R131" s="49">
        <f>Table17[[#This Row],[ThDA2]]/100*5</f>
        <v>5.7555580835000003E-3</v>
      </c>
      <c r="S131" s="49">
        <v>106854.492424</v>
      </c>
      <c r="T131" s="21">
        <f>Table17[[#This Row],[TwDA1]]/100*5</f>
        <v>5342.7246212</v>
      </c>
      <c r="U131" s="21"/>
      <c r="V131" s="49">
        <v>0.11511116167</v>
      </c>
      <c r="W131" s="49">
        <f>Table17[[#This Row],[DA]]*1000000</f>
        <v>115111.16167</v>
      </c>
      <c r="X131" s="21">
        <f>0.02*POWER(Table17[[#This Row],[ThDA2]],1.95)</f>
        <v>2.9526297906515021E-4</v>
      </c>
      <c r="Y131" s="21">
        <v>2.0000000000000001E-4</v>
      </c>
      <c r="Z131" s="21"/>
      <c r="AA131" s="63">
        <v>2.9526297906515021E-4</v>
      </c>
      <c r="AB131" s="8" t="s">
        <v>180</v>
      </c>
      <c r="AC131" s="36" t="s">
        <v>180</v>
      </c>
      <c r="AD131" s="12" t="s">
        <v>24</v>
      </c>
      <c r="AE131" s="11" t="s">
        <v>7</v>
      </c>
      <c r="AF131" s="14"/>
      <c r="AG131" s="33"/>
      <c r="AH131" s="8"/>
      <c r="AI131" s="8"/>
      <c r="AJ131" s="8"/>
      <c r="AK131" s="38" t="s">
        <v>333</v>
      </c>
      <c r="AL131" s="43">
        <v>6</v>
      </c>
      <c r="AM131" s="72" t="s">
        <v>783</v>
      </c>
    </row>
    <row r="132" spans="1:39" ht="99.95" customHeight="1" x14ac:dyDescent="0.2">
      <c r="A132" s="71" t="s">
        <v>638</v>
      </c>
      <c r="B132" s="8" t="s">
        <v>838</v>
      </c>
      <c r="C132" s="55" t="s">
        <v>728</v>
      </c>
      <c r="D132" s="4">
        <v>131</v>
      </c>
      <c r="E132" s="8">
        <v>131</v>
      </c>
      <c r="F132" s="8" t="s">
        <v>142</v>
      </c>
      <c r="G132" s="52"/>
      <c r="H132" s="21">
        <v>-43.279431000000002</v>
      </c>
      <c r="I132" s="21">
        <v>171.535774</v>
      </c>
      <c r="J132" s="8" t="s">
        <v>363</v>
      </c>
      <c r="K132" s="4" t="s">
        <v>26</v>
      </c>
      <c r="L132" s="10">
        <v>700</v>
      </c>
      <c r="M132" s="10" t="s">
        <v>116</v>
      </c>
      <c r="N132" s="10">
        <v>1250</v>
      </c>
      <c r="O132" s="21"/>
      <c r="P132" s="49">
        <v>290751.770578</v>
      </c>
      <c r="Q132" s="49">
        <f>Table17[[#This Row],[ThDA1]]/1000000</f>
        <v>0.290751770578</v>
      </c>
      <c r="R132" s="49">
        <f>Table17[[#This Row],[ThDA2]]/100*5</f>
        <v>1.4537588528900001E-2</v>
      </c>
      <c r="S132" s="49">
        <v>269437.09912700002</v>
      </c>
      <c r="T132" s="21">
        <f>Table17[[#This Row],[TwDA1]]/100*5</f>
        <v>13471.85495635</v>
      </c>
      <c r="U132" s="21"/>
      <c r="V132" s="49">
        <v>0.290751770578</v>
      </c>
      <c r="W132" s="49">
        <f>Table17[[#This Row],[DA]]*1000000</f>
        <v>290751.770578</v>
      </c>
      <c r="X132" s="21">
        <f>0.02*POWER(Table17[[#This Row],[ThDA2]],1.95)</f>
        <v>1.798451015779525E-3</v>
      </c>
      <c r="Y132" s="21">
        <v>4.0000000000000003E-5</v>
      </c>
      <c r="Z132" s="21">
        <v>0.04</v>
      </c>
      <c r="AA132" s="63">
        <v>1.798451015779525E-3</v>
      </c>
      <c r="AB132" s="20" t="s">
        <v>32</v>
      </c>
      <c r="AC132" s="36" t="s">
        <v>180</v>
      </c>
      <c r="AD132" s="8" t="s">
        <v>24</v>
      </c>
      <c r="AE132" s="11" t="s">
        <v>7</v>
      </c>
      <c r="AF132" s="21"/>
      <c r="AG132" s="33" t="s">
        <v>29</v>
      </c>
      <c r="AH132" s="8" t="s">
        <v>6</v>
      </c>
      <c r="AI132" s="8" t="s">
        <v>27</v>
      </c>
      <c r="AJ132" s="8"/>
      <c r="AK132" s="20" t="s">
        <v>284</v>
      </c>
      <c r="AL132" s="37">
        <v>38</v>
      </c>
      <c r="AM132" s="72" t="s">
        <v>802</v>
      </c>
    </row>
    <row r="133" spans="1:39" ht="99.95" customHeight="1" x14ac:dyDescent="0.2">
      <c r="A133" s="71" t="s">
        <v>637</v>
      </c>
      <c r="B133" s="8" t="s">
        <v>838</v>
      </c>
      <c r="C133" s="55" t="s">
        <v>728</v>
      </c>
      <c r="D133" s="4">
        <v>132</v>
      </c>
      <c r="E133" s="8">
        <v>131</v>
      </c>
      <c r="F133" s="8" t="s">
        <v>142</v>
      </c>
      <c r="G133" s="52"/>
      <c r="H133" s="21">
        <v>-43.282017000000003</v>
      </c>
      <c r="I133" s="21">
        <v>171.538816</v>
      </c>
      <c r="J133" s="8" t="s">
        <v>363</v>
      </c>
      <c r="K133" s="4" t="s">
        <v>26</v>
      </c>
      <c r="L133" s="10">
        <v>700</v>
      </c>
      <c r="M133" s="10" t="s">
        <v>116</v>
      </c>
      <c r="N133" s="10">
        <v>1250</v>
      </c>
      <c r="O133" s="21"/>
      <c r="P133" s="49">
        <v>476589.44131700002</v>
      </c>
      <c r="Q133" s="49">
        <f>Table17[[#This Row],[ThDA1]]/1000000</f>
        <v>0.47658944131700004</v>
      </c>
      <c r="R133" s="49">
        <f>Table17[[#This Row],[ThDA2]]/100*5</f>
        <v>2.3829472065850003E-2</v>
      </c>
      <c r="S133" s="49">
        <v>442524.08789800003</v>
      </c>
      <c r="T133" s="21">
        <f>Table17[[#This Row],[TwDA1]]/100*5</f>
        <v>22126.2043949</v>
      </c>
      <c r="U133" s="21"/>
      <c r="V133" s="49">
        <v>0.47658944131700004</v>
      </c>
      <c r="W133" s="49">
        <f>Table17[[#This Row],[DA]]*1000000</f>
        <v>476589.44131700002</v>
      </c>
      <c r="X133" s="21">
        <f>0.02*POWER(Table17[[#This Row],[ThDA2]],1.95)</f>
        <v>4.7142391236584796E-3</v>
      </c>
      <c r="Y133" s="21">
        <v>5.9999999999999995E-4</v>
      </c>
      <c r="Z133" s="21">
        <v>0.6</v>
      </c>
      <c r="AA133" s="63">
        <v>4.7142391236584796E-3</v>
      </c>
      <c r="AB133" s="20" t="s">
        <v>32</v>
      </c>
      <c r="AC133" s="36" t="s">
        <v>180</v>
      </c>
      <c r="AD133" s="8" t="s">
        <v>24</v>
      </c>
      <c r="AE133" s="11" t="s">
        <v>7</v>
      </c>
      <c r="AF133" s="21"/>
      <c r="AG133" s="33" t="s">
        <v>6</v>
      </c>
      <c r="AH133" s="8" t="s">
        <v>6</v>
      </c>
      <c r="AI133" s="8" t="s">
        <v>27</v>
      </c>
      <c r="AJ133" s="8"/>
      <c r="AK133" s="8" t="s">
        <v>28</v>
      </c>
      <c r="AL133" s="37">
        <v>38</v>
      </c>
      <c r="AM133" s="72" t="s">
        <v>802</v>
      </c>
    </row>
    <row r="134" spans="1:39" ht="99.95" customHeight="1" x14ac:dyDescent="0.2">
      <c r="A134" s="71" t="s">
        <v>636</v>
      </c>
      <c r="B134" s="8" t="s">
        <v>838</v>
      </c>
      <c r="C134" s="55" t="s">
        <v>728</v>
      </c>
      <c r="D134" s="4">
        <v>133</v>
      </c>
      <c r="E134" s="8">
        <v>131</v>
      </c>
      <c r="F134" s="8" t="s">
        <v>142</v>
      </c>
      <c r="G134" s="52"/>
      <c r="H134" s="21">
        <v>-43.284478999999997</v>
      </c>
      <c r="I134" s="21">
        <v>171.54098500000001</v>
      </c>
      <c r="J134" s="8" t="s">
        <v>363</v>
      </c>
      <c r="K134" s="4">
        <v>9700</v>
      </c>
      <c r="L134" s="10">
        <v>9700</v>
      </c>
      <c r="M134" s="10">
        <v>-7750</v>
      </c>
      <c r="N134" s="10">
        <v>-7750</v>
      </c>
      <c r="O134" s="21"/>
      <c r="P134" s="49">
        <v>758242.07818199997</v>
      </c>
      <c r="Q134" s="49">
        <f>Table17[[#This Row],[ThDA1]]/1000000</f>
        <v>0.75824207818199996</v>
      </c>
      <c r="R134" s="49">
        <f>Table17[[#This Row],[ThDA2]]/100*5</f>
        <v>3.7912103909099999E-2</v>
      </c>
      <c r="S134" s="49">
        <v>717584.20490100002</v>
      </c>
      <c r="T134" s="21">
        <f>Table17[[#This Row],[TwDA1]]/100*5</f>
        <v>35879.210245049995</v>
      </c>
      <c r="U134" s="21"/>
      <c r="V134" s="49">
        <v>0.75824207818199996</v>
      </c>
      <c r="W134" s="49">
        <f>Table17[[#This Row],[DA]]*1000000</f>
        <v>758242.07818199997</v>
      </c>
      <c r="X134" s="21">
        <f>0.02*POWER(Table17[[#This Row],[ThDA2]],1.95)</f>
        <v>1.1658840606963322E-2</v>
      </c>
      <c r="Y134" s="21">
        <v>1.04E-2</v>
      </c>
      <c r="Z134" s="21">
        <v>10.4</v>
      </c>
      <c r="AA134" s="63">
        <v>1.1658840606963322E-2</v>
      </c>
      <c r="AB134" s="20" t="s">
        <v>32</v>
      </c>
      <c r="AC134" s="36" t="s">
        <v>180</v>
      </c>
      <c r="AD134" s="8" t="s">
        <v>24</v>
      </c>
      <c r="AE134" s="11" t="s">
        <v>7</v>
      </c>
      <c r="AF134" s="21"/>
      <c r="AG134" s="33" t="s">
        <v>6</v>
      </c>
      <c r="AH134" s="8" t="s">
        <v>6</v>
      </c>
      <c r="AI134" s="8" t="s">
        <v>27</v>
      </c>
      <c r="AJ134" s="8"/>
      <c r="AK134" s="20" t="s">
        <v>758</v>
      </c>
      <c r="AL134" s="37">
        <v>38</v>
      </c>
      <c r="AM134" s="72" t="s">
        <v>802</v>
      </c>
    </row>
    <row r="135" spans="1:39" ht="99.95" customHeight="1" x14ac:dyDescent="0.2">
      <c r="A135" s="71" t="s">
        <v>630</v>
      </c>
      <c r="B135" s="8" t="s">
        <v>838</v>
      </c>
      <c r="C135" s="55" t="s">
        <v>346</v>
      </c>
      <c r="D135" s="4">
        <v>134</v>
      </c>
      <c r="E135" s="8">
        <v>135</v>
      </c>
      <c r="F135" s="52"/>
      <c r="G135" s="52"/>
      <c r="H135" s="21">
        <v>-43.286727999999997</v>
      </c>
      <c r="I135" s="21">
        <v>171.60828799999999</v>
      </c>
      <c r="J135" s="8" t="s">
        <v>363</v>
      </c>
      <c r="K135" s="4"/>
      <c r="L135" s="10"/>
      <c r="M135" s="10"/>
      <c r="N135" s="10"/>
      <c r="O135" s="21"/>
      <c r="P135" s="30">
        <v>277850.43920899997</v>
      </c>
      <c r="Q135" s="30">
        <f>Table17[[#This Row],[ThDA1]]/1000000</f>
        <v>0.27785043920899999</v>
      </c>
      <c r="R135" s="49">
        <f>Table17[[#This Row],[ThDA2]]/100*5</f>
        <v>1.389252196045E-2</v>
      </c>
      <c r="S135" s="30">
        <v>240095.35405200001</v>
      </c>
      <c r="T135" s="21">
        <f>Table17[[#This Row],[TwDA1]]/100*5</f>
        <v>12004.7677026</v>
      </c>
      <c r="U135" s="21">
        <v>0.34537800000000002</v>
      </c>
      <c r="V135" s="30">
        <v>0.27785043920899999</v>
      </c>
      <c r="W135" s="30">
        <f>Table17[[#This Row],[DA]]*1000000</f>
        <v>277850.43920899997</v>
      </c>
      <c r="X135" s="21">
        <f>0.02*POWER(Table17[[#This Row],[ThDA2]],1.95)</f>
        <v>1.6461204738200145E-3</v>
      </c>
      <c r="Y135" s="21"/>
      <c r="Z135" s="21"/>
      <c r="AA135" s="63">
        <v>1.6461204738200145E-3</v>
      </c>
      <c r="AB135" s="8" t="s">
        <v>180</v>
      </c>
      <c r="AC135" s="33" t="s">
        <v>180</v>
      </c>
      <c r="AD135" s="12" t="s">
        <v>27</v>
      </c>
      <c r="AE135" s="11" t="s">
        <v>7</v>
      </c>
      <c r="AF135" s="14"/>
      <c r="AG135" s="8"/>
      <c r="AH135" s="8"/>
      <c r="AI135" s="8"/>
      <c r="AJ135" s="8"/>
      <c r="AK135" s="8"/>
      <c r="AL135" s="4">
        <v>10</v>
      </c>
      <c r="AM135" s="73" t="s">
        <v>243</v>
      </c>
    </row>
    <row r="136" spans="1:39" ht="99.95" customHeight="1" x14ac:dyDescent="0.2">
      <c r="A136" s="74" t="s">
        <v>604</v>
      </c>
      <c r="B136" s="8" t="s">
        <v>838</v>
      </c>
      <c r="C136" s="55" t="s">
        <v>725</v>
      </c>
      <c r="D136" s="4">
        <v>135</v>
      </c>
      <c r="E136" s="52"/>
      <c r="F136" s="52"/>
      <c r="G136" s="52"/>
      <c r="H136" s="21">
        <v>-43.288448000000002</v>
      </c>
      <c r="I136" s="21">
        <v>171.78357099999999</v>
      </c>
      <c r="J136" s="33" t="s">
        <v>390</v>
      </c>
      <c r="K136" s="4">
        <v>520</v>
      </c>
      <c r="L136" s="10">
        <v>520</v>
      </c>
      <c r="M136" s="10">
        <v>1430</v>
      </c>
      <c r="N136" s="10">
        <v>1430</v>
      </c>
      <c r="O136" s="30">
        <v>90</v>
      </c>
      <c r="P136" s="49">
        <v>542350.04095599998</v>
      </c>
      <c r="Q136" s="49">
        <f>Table17[[#This Row],[ThDA1]]/1000000</f>
        <v>0.54235004095600003</v>
      </c>
      <c r="R136" s="49">
        <f>Table17[[#This Row],[ThDA2]]/100*5</f>
        <v>2.7117502047800002E-2</v>
      </c>
      <c r="S136" s="49">
        <v>536394.44551899994</v>
      </c>
      <c r="T136" s="21">
        <f>Table17[[#This Row],[TwDA1]]/100*5</f>
        <v>26819.72227595</v>
      </c>
      <c r="U136" s="21"/>
      <c r="V136" s="49">
        <v>0.54235004095600003</v>
      </c>
      <c r="W136" s="49">
        <f>Table17[[#This Row],[DA]]*1000000</f>
        <v>542350.04095599998</v>
      </c>
      <c r="X136" s="21">
        <f>0.02*POWER(Table17[[#This Row],[ThDA2]],1.95)</f>
        <v>6.0656223366911191E-3</v>
      </c>
      <c r="Y136" s="21">
        <v>2E-3</v>
      </c>
      <c r="Z136" s="30"/>
      <c r="AA136" s="63">
        <v>6.0656223366911191E-3</v>
      </c>
      <c r="AB136" s="8" t="s">
        <v>257</v>
      </c>
      <c r="AC136" s="36" t="s">
        <v>83</v>
      </c>
      <c r="AD136" s="12" t="s">
        <v>433</v>
      </c>
      <c r="AE136" s="11" t="s">
        <v>7</v>
      </c>
      <c r="AF136" s="14"/>
      <c r="AG136" s="33"/>
      <c r="AH136" s="33"/>
      <c r="AI136" s="33"/>
      <c r="AJ136" s="33"/>
      <c r="AK136" s="44" t="s">
        <v>332</v>
      </c>
      <c r="AL136" s="43">
        <v>6</v>
      </c>
      <c r="AM136" s="79" t="s">
        <v>799</v>
      </c>
    </row>
    <row r="137" spans="1:39" ht="99.95" customHeight="1" x14ac:dyDescent="0.2">
      <c r="A137" s="71" t="s">
        <v>632</v>
      </c>
      <c r="B137" s="8" t="s">
        <v>838</v>
      </c>
      <c r="C137" s="55" t="s">
        <v>346</v>
      </c>
      <c r="D137" s="4">
        <v>136</v>
      </c>
      <c r="E137" s="8">
        <v>141</v>
      </c>
      <c r="F137" s="52"/>
      <c r="G137" s="52"/>
      <c r="H137" s="21">
        <v>-43.296591999999997</v>
      </c>
      <c r="I137" s="21">
        <v>171.622626</v>
      </c>
      <c r="J137" s="8" t="s">
        <v>363</v>
      </c>
      <c r="K137" s="4"/>
      <c r="L137" s="10"/>
      <c r="M137" s="10"/>
      <c r="N137" s="10"/>
      <c r="O137" s="21"/>
      <c r="P137" s="30">
        <v>99583.373504999996</v>
      </c>
      <c r="Q137" s="30">
        <f>Table17[[#This Row],[ThDA1]]/1000000</f>
        <v>9.9583373504999989E-2</v>
      </c>
      <c r="R137" s="49">
        <f>Table17[[#This Row],[ThDA2]]/100*5</f>
        <v>4.9791686752499991E-3</v>
      </c>
      <c r="S137" s="30">
        <v>91944.603596000001</v>
      </c>
      <c r="T137" s="21">
        <f>Table17[[#This Row],[TwDA1]]/100*5</f>
        <v>4597.2301797999999</v>
      </c>
      <c r="U137" s="21">
        <v>0.14860599999999999</v>
      </c>
      <c r="V137" s="30">
        <v>9.9583373504999989E-2</v>
      </c>
      <c r="W137" s="30">
        <f>Table17[[#This Row],[DA]]*1000000</f>
        <v>99583.373504999996</v>
      </c>
      <c r="X137" s="21">
        <f>0.02*POWER(Table17[[#This Row],[ThDA2]],1.95)</f>
        <v>2.2258419478821009E-4</v>
      </c>
      <c r="Y137" s="21"/>
      <c r="Z137" s="21"/>
      <c r="AA137" s="63">
        <v>2.2258419478821009E-4</v>
      </c>
      <c r="AB137" s="8" t="s">
        <v>180</v>
      </c>
      <c r="AC137" s="33" t="s">
        <v>180</v>
      </c>
      <c r="AD137" s="12" t="s">
        <v>27</v>
      </c>
      <c r="AE137" s="11" t="s">
        <v>7</v>
      </c>
      <c r="AF137" s="14"/>
      <c r="AG137" s="33"/>
      <c r="AH137" s="8"/>
      <c r="AI137" s="8"/>
      <c r="AJ137" s="8"/>
      <c r="AK137" s="8"/>
      <c r="AL137" s="4">
        <v>10</v>
      </c>
      <c r="AM137" s="73" t="s">
        <v>243</v>
      </c>
    </row>
    <row r="138" spans="1:39" ht="99.95" customHeight="1" x14ac:dyDescent="0.2">
      <c r="A138" s="71" t="s">
        <v>91</v>
      </c>
      <c r="B138" s="8" t="s">
        <v>838</v>
      </c>
      <c r="C138" s="55" t="s">
        <v>737</v>
      </c>
      <c r="D138" s="4">
        <v>137</v>
      </c>
      <c r="E138" s="8">
        <v>144</v>
      </c>
      <c r="F138" s="52"/>
      <c r="G138" s="52"/>
      <c r="H138" s="21">
        <v>-43.305585999999998</v>
      </c>
      <c r="I138" s="21">
        <v>171.67548600000001</v>
      </c>
      <c r="J138" s="8" t="s">
        <v>363</v>
      </c>
      <c r="K138" s="4"/>
      <c r="L138" s="10"/>
      <c r="M138" s="10"/>
      <c r="N138" s="10"/>
      <c r="O138" s="21"/>
      <c r="P138" s="49">
        <v>51730.772791000003</v>
      </c>
      <c r="Q138" s="49">
        <f>Table17[[#This Row],[ThDA1]]/1000000</f>
        <v>5.1730772791000003E-2</v>
      </c>
      <c r="R138" s="49">
        <f>Table17[[#This Row],[ThDA2]]/100*5</f>
        <v>2.58653863955E-3</v>
      </c>
      <c r="S138" s="49">
        <v>49869.187424000003</v>
      </c>
      <c r="T138" s="21">
        <f>Table17[[#This Row],[TwDA1]]/100*5</f>
        <v>2493.4593712000005</v>
      </c>
      <c r="U138" s="21">
        <v>9.3440999999999996E-2</v>
      </c>
      <c r="V138" s="49">
        <v>5.1730772791000003E-2</v>
      </c>
      <c r="W138" s="49">
        <f>Table17[[#This Row],[DA]]*1000000</f>
        <v>51730.772791000003</v>
      </c>
      <c r="X138" s="21">
        <f>0.02*POWER(Table17[[#This Row],[ThDA2]],1.95)</f>
        <v>6.2064102551847393E-5</v>
      </c>
      <c r="Y138" s="21"/>
      <c r="Z138" s="21"/>
      <c r="AA138" s="63">
        <v>6.2064102551847393E-5</v>
      </c>
      <c r="AB138" s="8" t="s">
        <v>180</v>
      </c>
      <c r="AC138" s="36" t="s">
        <v>180</v>
      </c>
      <c r="AD138" s="12" t="s">
        <v>27</v>
      </c>
      <c r="AE138" s="11" t="s">
        <v>7</v>
      </c>
      <c r="AF138" s="14"/>
      <c r="AG138" s="33"/>
      <c r="AH138" s="8"/>
      <c r="AI138" s="8"/>
      <c r="AJ138" s="8"/>
      <c r="AK138" s="8"/>
      <c r="AL138" s="4">
        <v>54</v>
      </c>
      <c r="AM138" s="73" t="s">
        <v>761</v>
      </c>
    </row>
    <row r="139" spans="1:39" ht="99.95" customHeight="1" x14ac:dyDescent="0.2">
      <c r="A139" s="71" t="s">
        <v>582</v>
      </c>
      <c r="B139" s="8" t="s">
        <v>838</v>
      </c>
      <c r="C139" s="55" t="s">
        <v>717</v>
      </c>
      <c r="D139" s="4">
        <v>138</v>
      </c>
      <c r="E139" s="20" t="s">
        <v>276</v>
      </c>
      <c r="F139" s="52"/>
      <c r="G139" s="52"/>
      <c r="H139" s="21">
        <v>-43.306787999999997</v>
      </c>
      <c r="I139" s="21">
        <v>170.69664299999999</v>
      </c>
      <c r="J139" s="8" t="s">
        <v>368</v>
      </c>
      <c r="K139" s="4">
        <v>-30</v>
      </c>
      <c r="L139" s="4">
        <v>-30</v>
      </c>
      <c r="M139" s="10" t="s">
        <v>120</v>
      </c>
      <c r="N139" s="10">
        <v>1980</v>
      </c>
      <c r="O139" s="60"/>
      <c r="P139" s="49">
        <v>135383.383913</v>
      </c>
      <c r="Q139" s="49">
        <f>Table17[[#This Row],[ThDA1]]/1000000</f>
        <v>0.135383383913</v>
      </c>
      <c r="R139" s="49">
        <f>Table17[[#This Row],[ThDA2]]/100*5</f>
        <v>6.7691691956500008E-3</v>
      </c>
      <c r="S139" s="49">
        <v>115889.237372</v>
      </c>
      <c r="T139" s="21">
        <f>Table17[[#This Row],[TwDA1]]/100*5</f>
        <v>5794.4618686000003</v>
      </c>
      <c r="U139" s="21">
        <v>0.24</v>
      </c>
      <c r="V139" s="49">
        <v>0.135383383913</v>
      </c>
      <c r="W139" s="49">
        <f>Table17[[#This Row],[DA]]*1000000</f>
        <v>135383.383913</v>
      </c>
      <c r="X139" s="21">
        <f>0.02*POWER(Table17[[#This Row],[ThDA2]],1.95)</f>
        <v>4.0511885600263677E-4</v>
      </c>
      <c r="Y139" s="21">
        <v>1.5E-3</v>
      </c>
      <c r="Z139" s="21">
        <v>0.5</v>
      </c>
      <c r="AA139" s="63">
        <v>4.0511885600263677E-4</v>
      </c>
      <c r="AB139" s="8" t="s">
        <v>244</v>
      </c>
      <c r="AC139" s="36" t="s">
        <v>180</v>
      </c>
      <c r="AD139" s="12" t="s">
        <v>922</v>
      </c>
      <c r="AE139" s="11" t="s">
        <v>7</v>
      </c>
      <c r="AF139" s="14"/>
      <c r="AG139" s="33" t="s">
        <v>9</v>
      </c>
      <c r="AH139" s="8" t="s">
        <v>7</v>
      </c>
      <c r="AI139" s="8" t="s">
        <v>7</v>
      </c>
      <c r="AJ139" s="8" t="s">
        <v>40</v>
      </c>
      <c r="AK139" s="8"/>
      <c r="AL139" s="4">
        <v>32</v>
      </c>
      <c r="AM139" s="72" t="s">
        <v>801</v>
      </c>
    </row>
    <row r="140" spans="1:39" ht="99.95" customHeight="1" x14ac:dyDescent="0.2">
      <c r="A140" s="71" t="s">
        <v>221</v>
      </c>
      <c r="B140" s="8" t="s">
        <v>838</v>
      </c>
      <c r="C140" s="55" t="s">
        <v>346</v>
      </c>
      <c r="D140" s="4">
        <v>139</v>
      </c>
      <c r="E140" s="8">
        <v>153</v>
      </c>
      <c r="F140" s="52"/>
      <c r="G140" s="52"/>
      <c r="H140" s="21">
        <v>-43.308472000000002</v>
      </c>
      <c r="I140" s="21">
        <v>170.82328699999999</v>
      </c>
      <c r="J140" s="8" t="s">
        <v>363</v>
      </c>
      <c r="K140" s="4"/>
      <c r="L140" s="10"/>
      <c r="M140" s="10"/>
      <c r="N140" s="10"/>
      <c r="O140" s="21"/>
      <c r="P140" s="30">
        <v>179057.26064399999</v>
      </c>
      <c r="Q140" s="30">
        <f>Table17[[#This Row],[ThDA1]]/1000000</f>
        <v>0.17905726064399999</v>
      </c>
      <c r="R140" s="49">
        <f>Table17[[#This Row],[ThDA2]]/100*5</f>
        <v>8.9528630321999998E-3</v>
      </c>
      <c r="S140" s="30">
        <v>151633.09481000001</v>
      </c>
      <c r="T140" s="21">
        <f>Table17[[#This Row],[TwDA1]]/100*5</f>
        <v>7581.6547405000001</v>
      </c>
      <c r="U140" s="21">
        <v>0.206349</v>
      </c>
      <c r="V140" s="30">
        <v>0.17905726064399999</v>
      </c>
      <c r="W140" s="30">
        <f>Table17[[#This Row],[DA]]*1000000</f>
        <v>179057.26064399999</v>
      </c>
      <c r="X140" s="21">
        <f>0.02*POWER(Table17[[#This Row],[ThDA2]],1.95)</f>
        <v>6.9881830253690593E-4</v>
      </c>
      <c r="Y140" s="21"/>
      <c r="Z140" s="21"/>
      <c r="AA140" s="63">
        <v>6.9881830253690593E-4</v>
      </c>
      <c r="AB140" s="8" t="s">
        <v>244</v>
      </c>
      <c r="AC140" s="33" t="s">
        <v>180</v>
      </c>
      <c r="AD140" s="12" t="s">
        <v>27</v>
      </c>
      <c r="AE140" s="11" t="s">
        <v>7</v>
      </c>
      <c r="AF140" s="14"/>
      <c r="AG140" s="33"/>
      <c r="AH140" s="8"/>
      <c r="AI140" s="8"/>
      <c r="AJ140" s="8" t="s">
        <v>221</v>
      </c>
      <c r="AK140" s="8"/>
      <c r="AL140" s="4">
        <v>10</v>
      </c>
      <c r="AM140" s="73" t="s">
        <v>243</v>
      </c>
    </row>
    <row r="141" spans="1:39" ht="99.95" customHeight="1" x14ac:dyDescent="0.2">
      <c r="A141" s="71" t="s">
        <v>222</v>
      </c>
      <c r="B141" s="8" t="s">
        <v>838</v>
      </c>
      <c r="C141" s="55" t="s">
        <v>346</v>
      </c>
      <c r="D141" s="4">
        <v>140</v>
      </c>
      <c r="E141" s="8">
        <v>146</v>
      </c>
      <c r="F141" s="52"/>
      <c r="G141" s="52"/>
      <c r="H141" s="21">
        <v>-43.310944999999997</v>
      </c>
      <c r="I141" s="21">
        <v>171.68706800000001</v>
      </c>
      <c r="J141" s="8" t="s">
        <v>363</v>
      </c>
      <c r="K141" s="4"/>
      <c r="L141" s="10"/>
      <c r="M141" s="10"/>
      <c r="N141" s="10"/>
      <c r="O141" s="21"/>
      <c r="P141" s="30">
        <v>270253.400142</v>
      </c>
      <c r="Q141" s="30">
        <f>Table17[[#This Row],[ThDA1]]/1000000</f>
        <v>0.270253400142</v>
      </c>
      <c r="R141" s="49">
        <f>Table17[[#This Row],[ThDA2]]/100*5</f>
        <v>1.3512670007099999E-2</v>
      </c>
      <c r="S141" s="30">
        <v>261865.730121</v>
      </c>
      <c r="T141" s="21">
        <f>Table17[[#This Row],[TwDA1]]/100*5</f>
        <v>13093.286506049999</v>
      </c>
      <c r="U141" s="21">
        <v>0.29355900000000001</v>
      </c>
      <c r="V141" s="30">
        <v>0.270253400142</v>
      </c>
      <c r="W141" s="30">
        <f>Table17[[#This Row],[DA]]*1000000</f>
        <v>270253.400142</v>
      </c>
      <c r="X141" s="21">
        <f>0.02*POWER(Table17[[#This Row],[ThDA2]],1.95)</f>
        <v>1.5594942242402694E-3</v>
      </c>
      <c r="Y141" s="21"/>
      <c r="Z141" s="21"/>
      <c r="AA141" s="63">
        <v>1.5594942242402694E-3</v>
      </c>
      <c r="AB141" s="8" t="s">
        <v>180</v>
      </c>
      <c r="AC141" s="33" t="s">
        <v>180</v>
      </c>
      <c r="AD141" s="12" t="s">
        <v>27</v>
      </c>
      <c r="AE141" s="11" t="s">
        <v>7</v>
      </c>
      <c r="AF141" s="14"/>
      <c r="AG141" s="8"/>
      <c r="AH141" s="8"/>
      <c r="AI141" s="8"/>
      <c r="AJ141" s="8"/>
      <c r="AK141" s="8"/>
      <c r="AL141" s="4">
        <v>10</v>
      </c>
      <c r="AM141" s="73" t="s">
        <v>243</v>
      </c>
    </row>
    <row r="142" spans="1:39" ht="99.95" customHeight="1" x14ac:dyDescent="0.2">
      <c r="A142" s="71" t="s">
        <v>567</v>
      </c>
      <c r="B142" s="8" t="s">
        <v>838</v>
      </c>
      <c r="C142" s="55" t="s">
        <v>715</v>
      </c>
      <c r="D142" s="4">
        <v>141</v>
      </c>
      <c r="E142" s="8">
        <v>145</v>
      </c>
      <c r="F142" s="8" t="s">
        <v>139</v>
      </c>
      <c r="G142" s="52"/>
      <c r="H142" s="30">
        <v>-43.318421450000002</v>
      </c>
      <c r="I142" s="30">
        <v>171.66356144</v>
      </c>
      <c r="J142" s="8" t="s">
        <v>363</v>
      </c>
      <c r="K142" s="4">
        <v>1235</v>
      </c>
      <c r="L142" s="10">
        <v>1235</v>
      </c>
      <c r="M142" s="10">
        <v>715</v>
      </c>
      <c r="N142" s="10">
        <v>715</v>
      </c>
      <c r="O142" s="21">
        <v>135</v>
      </c>
      <c r="P142" s="49">
        <v>889562.40104499995</v>
      </c>
      <c r="Q142" s="49">
        <f>Table17[[#This Row],[ThDA1]]/1000000</f>
        <v>0.88956240104499995</v>
      </c>
      <c r="R142" s="49">
        <f>Table17[[#This Row],[ThDA2]]/100*5</f>
        <v>4.4478120052249999E-2</v>
      </c>
      <c r="S142" s="49">
        <v>854616.17198400002</v>
      </c>
      <c r="T142" s="21">
        <f>Table17[[#This Row],[TwDA1]]/100*5</f>
        <v>42730.808599199998</v>
      </c>
      <c r="U142" s="21">
        <v>0.61</v>
      </c>
      <c r="V142" s="49">
        <v>0.88956240104499995</v>
      </c>
      <c r="W142" s="49">
        <f>Table17[[#This Row],[DA]]*1000000</f>
        <v>889562.40104499995</v>
      </c>
      <c r="X142" s="21">
        <f>0.02*POWER(Table17[[#This Row],[ThDA2]],1.95)</f>
        <v>1.591930162759761E-2</v>
      </c>
      <c r="Y142" s="29">
        <v>0.01</v>
      </c>
      <c r="Z142" s="29"/>
      <c r="AA142" s="63">
        <v>1.591930162759761E-2</v>
      </c>
      <c r="AB142" s="8" t="s">
        <v>11</v>
      </c>
      <c r="AC142" s="36" t="s">
        <v>180</v>
      </c>
      <c r="AD142" s="8" t="s">
        <v>1</v>
      </c>
      <c r="AE142" s="11" t="s">
        <v>27</v>
      </c>
      <c r="AF142" s="21"/>
      <c r="AG142" s="33" t="s">
        <v>9</v>
      </c>
      <c r="AH142" s="8" t="s">
        <v>7</v>
      </c>
      <c r="AI142" s="8" t="s">
        <v>7</v>
      </c>
      <c r="AJ142" s="8"/>
      <c r="AK142" s="20" t="s">
        <v>746</v>
      </c>
      <c r="AL142" s="37">
        <v>55</v>
      </c>
      <c r="AM142" s="72" t="s">
        <v>819</v>
      </c>
    </row>
    <row r="143" spans="1:39" ht="99.95" customHeight="1" x14ac:dyDescent="0.2">
      <c r="A143" s="71" t="s">
        <v>633</v>
      </c>
      <c r="B143" s="8" t="s">
        <v>838</v>
      </c>
      <c r="C143" s="55" t="s">
        <v>346</v>
      </c>
      <c r="D143" s="4">
        <v>142</v>
      </c>
      <c r="E143" s="8">
        <v>161</v>
      </c>
      <c r="F143" s="52"/>
      <c r="G143" s="52"/>
      <c r="H143" s="21">
        <v>-43.329641000000002</v>
      </c>
      <c r="I143" s="21">
        <v>171.632374</v>
      </c>
      <c r="J143" s="8" t="s">
        <v>363</v>
      </c>
      <c r="K143" s="4"/>
      <c r="L143" s="10"/>
      <c r="M143" s="10"/>
      <c r="N143" s="10"/>
      <c r="O143" s="21"/>
      <c r="P143" s="30">
        <v>110401.947396</v>
      </c>
      <c r="Q143" s="30">
        <f>Table17[[#This Row],[ThDA1]]/1000000</f>
        <v>0.110401947396</v>
      </c>
      <c r="R143" s="49">
        <f>Table17[[#This Row],[ThDA2]]/100*5</f>
        <v>5.5200973698000004E-3</v>
      </c>
      <c r="S143" s="30">
        <v>110079.58231300001</v>
      </c>
      <c r="T143" s="21">
        <f>Table17[[#This Row],[TwDA1]]/100*5</f>
        <v>5503.9791156500005</v>
      </c>
      <c r="U143" s="21">
        <v>0.15645500000000001</v>
      </c>
      <c r="V143" s="30">
        <v>0.110401947396</v>
      </c>
      <c r="W143" s="30">
        <f>Table17[[#This Row],[DA]]*1000000</f>
        <v>110401.947396</v>
      </c>
      <c r="X143" s="21">
        <f>0.02*POWER(Table17[[#This Row],[ThDA2]],1.95)</f>
        <v>2.721664740841161E-4</v>
      </c>
      <c r="Y143" s="21"/>
      <c r="Z143" s="21"/>
      <c r="AA143" s="63">
        <v>2.721664740841161E-4</v>
      </c>
      <c r="AB143" s="8" t="s">
        <v>180</v>
      </c>
      <c r="AC143" s="33" t="s">
        <v>180</v>
      </c>
      <c r="AD143" s="12" t="s">
        <v>27</v>
      </c>
      <c r="AE143" s="11" t="s">
        <v>7</v>
      </c>
      <c r="AF143" s="14"/>
      <c r="AG143" s="33"/>
      <c r="AH143" s="8"/>
      <c r="AI143" s="8"/>
      <c r="AJ143" s="8"/>
      <c r="AK143" s="8"/>
      <c r="AL143" s="4">
        <v>10</v>
      </c>
      <c r="AM143" s="73" t="s">
        <v>243</v>
      </c>
    </row>
    <row r="144" spans="1:39" ht="99.95" customHeight="1" x14ac:dyDescent="0.2">
      <c r="A144" s="75" t="s">
        <v>591</v>
      </c>
      <c r="B144" s="8" t="s">
        <v>840</v>
      </c>
      <c r="C144" s="55"/>
      <c r="D144" s="4">
        <v>143</v>
      </c>
      <c r="E144" s="57"/>
      <c r="F144" s="55" t="s">
        <v>152</v>
      </c>
      <c r="G144" s="57"/>
      <c r="H144" s="51">
        <v>-43.336323</v>
      </c>
      <c r="I144" s="51">
        <v>170.80509499999999</v>
      </c>
      <c r="J144" s="31" t="s">
        <v>365</v>
      </c>
      <c r="K144" s="31">
        <v>4900</v>
      </c>
      <c r="L144" s="10">
        <v>4900</v>
      </c>
      <c r="M144" s="32">
        <v>-2950</v>
      </c>
      <c r="N144" s="10">
        <v>-2950</v>
      </c>
      <c r="O144" s="51">
        <v>1280</v>
      </c>
      <c r="P144" s="51"/>
      <c r="Q144" s="51"/>
      <c r="R144" s="51"/>
      <c r="S144" s="51"/>
      <c r="T144" s="51"/>
      <c r="U144" s="51">
        <v>0.31</v>
      </c>
      <c r="V144" s="51">
        <v>0.31</v>
      </c>
      <c r="W144" s="51">
        <f>Table17[[#This Row],[DA]]*1000000</f>
        <v>310000</v>
      </c>
      <c r="X144" s="51"/>
      <c r="Y144" s="51">
        <v>1.4999999999999999E-2</v>
      </c>
      <c r="Z144" s="51">
        <v>1</v>
      </c>
      <c r="AA144" s="64">
        <v>1.4999999999999999E-2</v>
      </c>
      <c r="AB144" s="31" t="s">
        <v>180</v>
      </c>
      <c r="AC144" s="31" t="s">
        <v>180</v>
      </c>
      <c r="AD144" s="31" t="s">
        <v>27</v>
      </c>
      <c r="AE144" s="31" t="s">
        <v>7</v>
      </c>
      <c r="AF144" s="31"/>
      <c r="AG144" s="31"/>
      <c r="AH144" s="31"/>
      <c r="AI144" s="31"/>
      <c r="AJ144" s="31"/>
      <c r="AK144" s="31" t="s">
        <v>435</v>
      </c>
      <c r="AL144" s="10">
        <v>61</v>
      </c>
      <c r="AM144" s="77" t="s">
        <v>21</v>
      </c>
    </row>
    <row r="145" spans="1:39" ht="99.95" customHeight="1" x14ac:dyDescent="0.2">
      <c r="A145" s="71" t="s">
        <v>675</v>
      </c>
      <c r="B145" s="8" t="s">
        <v>838</v>
      </c>
      <c r="C145" s="55" t="s">
        <v>345</v>
      </c>
      <c r="D145" s="4">
        <v>144</v>
      </c>
      <c r="E145" s="8">
        <v>169</v>
      </c>
      <c r="F145" s="52"/>
      <c r="G145" s="52"/>
      <c r="H145" s="21">
        <v>-43.368186999999999</v>
      </c>
      <c r="I145" s="21">
        <v>171.45699500000001</v>
      </c>
      <c r="J145" s="8" t="s">
        <v>363</v>
      </c>
      <c r="K145" s="4"/>
      <c r="L145" s="10"/>
      <c r="M145" s="10"/>
      <c r="N145" s="10"/>
      <c r="O145" s="21"/>
      <c r="P145" s="49">
        <v>708177.76126499998</v>
      </c>
      <c r="Q145" s="49">
        <f>Table17[[#This Row],[ThDA1]]/1000000</f>
        <v>0.70817776126499998</v>
      </c>
      <c r="R145" s="49">
        <f>Table17[[#This Row],[ThDA2]]/100*5</f>
        <v>3.5408888063250002E-2</v>
      </c>
      <c r="S145" s="49">
        <v>643483.10598200001</v>
      </c>
      <c r="T145" s="21">
        <f>Table17[[#This Row],[TwDA1]]/100*5</f>
        <v>32174.155299100003</v>
      </c>
      <c r="U145" s="21"/>
      <c r="V145" s="49">
        <v>0.70817776126499998</v>
      </c>
      <c r="W145" s="49">
        <f>Table17[[#This Row],[DA]]*1000000</f>
        <v>708177.76126499998</v>
      </c>
      <c r="X145" s="21">
        <f>0.02*POWER(Table17[[#This Row],[ThDA2]],1.95)</f>
        <v>1.0204869389405336E-2</v>
      </c>
      <c r="Y145" s="21"/>
      <c r="Z145" s="21"/>
      <c r="AA145" s="63">
        <v>1.0204869389405336E-2</v>
      </c>
      <c r="AB145" s="8" t="s">
        <v>180</v>
      </c>
      <c r="AC145" s="36" t="s">
        <v>180</v>
      </c>
      <c r="AD145" s="12" t="s">
        <v>27</v>
      </c>
      <c r="AE145" s="11" t="s">
        <v>7</v>
      </c>
      <c r="AF145" s="14"/>
      <c r="AG145" s="8"/>
      <c r="AH145" s="8"/>
      <c r="AI145" s="8"/>
      <c r="AJ145" s="8"/>
      <c r="AK145" s="8"/>
      <c r="AL145" s="4">
        <v>49</v>
      </c>
      <c r="AM145" s="73" t="s">
        <v>205</v>
      </c>
    </row>
    <row r="146" spans="1:39" ht="99.95" customHeight="1" x14ac:dyDescent="0.2">
      <c r="A146" s="71" t="s">
        <v>705</v>
      </c>
      <c r="B146" s="8" t="s">
        <v>840</v>
      </c>
      <c r="C146" s="55"/>
      <c r="D146" s="4">
        <v>145</v>
      </c>
      <c r="E146" s="52"/>
      <c r="F146" s="52"/>
      <c r="G146" s="52"/>
      <c r="H146" s="30">
        <v>-43.380955149999998</v>
      </c>
      <c r="I146" s="30">
        <v>171.03295703000001</v>
      </c>
      <c r="J146" s="8" t="s">
        <v>363</v>
      </c>
      <c r="K146" s="4">
        <v>3030</v>
      </c>
      <c r="L146" s="10">
        <v>3030</v>
      </c>
      <c r="M146" s="4">
        <v>-1064</v>
      </c>
      <c r="N146" s="4">
        <v>-1064</v>
      </c>
      <c r="O146" s="21">
        <v>110</v>
      </c>
      <c r="P146" s="21"/>
      <c r="Q146" s="21"/>
      <c r="R146" s="21"/>
      <c r="S146" s="21"/>
      <c r="T146" s="21"/>
      <c r="U146" s="21"/>
      <c r="V146" s="30"/>
      <c r="W146" s="30"/>
      <c r="X146" s="21"/>
      <c r="Y146" s="21"/>
      <c r="Z146" s="21"/>
      <c r="AA146" s="63"/>
      <c r="AB146" s="8" t="s">
        <v>180</v>
      </c>
      <c r="AC146" s="33" t="s">
        <v>180</v>
      </c>
      <c r="AD146" s="12" t="s">
        <v>27</v>
      </c>
      <c r="AE146" s="11" t="s">
        <v>7</v>
      </c>
      <c r="AF146" s="14"/>
      <c r="AG146" s="8"/>
      <c r="AH146" s="8"/>
      <c r="AI146" s="8"/>
      <c r="AJ146" s="8"/>
      <c r="AK146" s="8"/>
      <c r="AL146" s="4">
        <v>28</v>
      </c>
      <c r="AM146" s="161" t="s">
        <v>826</v>
      </c>
    </row>
    <row r="147" spans="1:39" ht="99.95" customHeight="1" x14ac:dyDescent="0.2">
      <c r="A147" s="71" t="s">
        <v>19</v>
      </c>
      <c r="B147" s="8" t="s">
        <v>838</v>
      </c>
      <c r="C147" s="55" t="s">
        <v>708</v>
      </c>
      <c r="D147" s="4">
        <v>146</v>
      </c>
      <c r="E147" s="8">
        <v>178</v>
      </c>
      <c r="F147" s="8" t="s">
        <v>150</v>
      </c>
      <c r="G147" s="52"/>
      <c r="H147" s="21">
        <v>-43.384183</v>
      </c>
      <c r="I147" s="21">
        <v>170.91039900000001</v>
      </c>
      <c r="J147" s="8" t="s">
        <v>365</v>
      </c>
      <c r="K147" s="4">
        <v>100</v>
      </c>
      <c r="L147" s="10">
        <v>100</v>
      </c>
      <c r="M147" s="10">
        <v>1850</v>
      </c>
      <c r="N147" s="10">
        <v>1850</v>
      </c>
      <c r="O147" s="21">
        <v>260</v>
      </c>
      <c r="P147" s="49">
        <v>907982.29409600003</v>
      </c>
      <c r="Q147" s="49">
        <f>Table17[[#This Row],[ThDA1]]/1000000</f>
        <v>0.90798229409600006</v>
      </c>
      <c r="R147" s="49">
        <f>Table17[[#This Row],[ThDA2]]/100*5</f>
        <v>4.53991147048E-2</v>
      </c>
      <c r="S147" s="49">
        <v>802024.60618500004</v>
      </c>
      <c r="T147" s="21">
        <f>Table17[[#This Row],[TwDA1]]/100*5</f>
        <v>40101.230309250008</v>
      </c>
      <c r="U147" s="21">
        <v>0.31</v>
      </c>
      <c r="V147" s="49">
        <v>0.90798229409600006</v>
      </c>
      <c r="W147" s="49">
        <f>Table17[[#This Row],[DA]]*1000000</f>
        <v>907982.29409600003</v>
      </c>
      <c r="X147" s="21">
        <f>0.02*POWER(Table17[[#This Row],[ThDA2]],1.95)</f>
        <v>1.6568412027317389E-2</v>
      </c>
      <c r="Y147" s="21">
        <v>3.0999999999999999E-3</v>
      </c>
      <c r="Z147" s="21">
        <v>0.3</v>
      </c>
      <c r="AA147" s="63">
        <v>1.6568412027317399E-2</v>
      </c>
      <c r="AB147" s="8" t="s">
        <v>180</v>
      </c>
      <c r="AC147" s="36" t="s">
        <v>180</v>
      </c>
      <c r="AD147" s="12" t="s">
        <v>27</v>
      </c>
      <c r="AE147" s="11" t="s">
        <v>7</v>
      </c>
      <c r="AF147" s="14"/>
      <c r="AG147" s="8"/>
      <c r="AH147" s="8"/>
      <c r="AI147" s="8"/>
      <c r="AJ147" s="8"/>
      <c r="AK147" s="8"/>
      <c r="AL147" s="4">
        <v>61</v>
      </c>
      <c r="AM147" s="73" t="s">
        <v>21</v>
      </c>
    </row>
    <row r="148" spans="1:39" ht="99.95" customHeight="1" x14ac:dyDescent="0.2">
      <c r="A148" s="71" t="s">
        <v>646</v>
      </c>
      <c r="B148" s="8" t="s">
        <v>838</v>
      </c>
      <c r="C148" s="55" t="s">
        <v>708</v>
      </c>
      <c r="D148" s="4">
        <v>147</v>
      </c>
      <c r="E148" s="8">
        <v>186</v>
      </c>
      <c r="F148" s="8" t="s">
        <v>151</v>
      </c>
      <c r="G148" s="52"/>
      <c r="H148" s="21">
        <v>-43.402413000000003</v>
      </c>
      <c r="I148" s="21">
        <v>170.900634</v>
      </c>
      <c r="J148" s="8" t="s">
        <v>365</v>
      </c>
      <c r="K148" s="4">
        <v>800</v>
      </c>
      <c r="L148" s="10">
        <v>800</v>
      </c>
      <c r="M148" s="10">
        <v>1150</v>
      </c>
      <c r="N148" s="10">
        <v>1150</v>
      </c>
      <c r="O148" s="21">
        <v>210</v>
      </c>
      <c r="P148" s="49">
        <v>1229972.5842800001</v>
      </c>
      <c r="Q148" s="49">
        <f>Table17[[#This Row],[ThDA1]]/1000000</f>
        <v>1.22997258428</v>
      </c>
      <c r="R148" s="49">
        <f>Table17[[#This Row],[ThDA2]]/100*5</f>
        <v>6.1498629214000004E-2</v>
      </c>
      <c r="S148" s="49">
        <v>1092441.80005</v>
      </c>
      <c r="T148" s="21">
        <f>Table17[[#This Row],[TwDA1]]/100*5</f>
        <v>54622.090002500001</v>
      </c>
      <c r="U148" s="21">
        <v>0.7</v>
      </c>
      <c r="V148" s="49">
        <v>1.22997258428</v>
      </c>
      <c r="W148" s="49">
        <f>Table17[[#This Row],[DA]]*1000000</f>
        <v>1229972.5842800001</v>
      </c>
      <c r="X148" s="21">
        <f>0.02*POWER(Table17[[#This Row],[ThDA2]],1.95)</f>
        <v>2.9945121987382552E-2</v>
      </c>
      <c r="Y148" s="21">
        <v>0.01</v>
      </c>
      <c r="Z148" s="21">
        <v>1</v>
      </c>
      <c r="AA148" s="63">
        <v>2.9945121987382552E-2</v>
      </c>
      <c r="AB148" s="8" t="s">
        <v>180</v>
      </c>
      <c r="AC148" s="36" t="s">
        <v>180</v>
      </c>
      <c r="AD148" s="12" t="s">
        <v>27</v>
      </c>
      <c r="AE148" s="11" t="s">
        <v>7</v>
      </c>
      <c r="AF148" s="14"/>
      <c r="AG148" s="8"/>
      <c r="AH148" s="8"/>
      <c r="AI148" s="8"/>
      <c r="AJ148" s="8"/>
      <c r="AK148" s="8"/>
      <c r="AL148" s="4">
        <v>61</v>
      </c>
      <c r="AM148" s="73" t="s">
        <v>21</v>
      </c>
    </row>
    <row r="149" spans="1:39" ht="99.95" customHeight="1" x14ac:dyDescent="0.2">
      <c r="A149" s="71" t="s">
        <v>677</v>
      </c>
      <c r="B149" s="8" t="s">
        <v>838</v>
      </c>
      <c r="C149" s="55" t="s">
        <v>346</v>
      </c>
      <c r="D149" s="4">
        <v>148</v>
      </c>
      <c r="E149" s="8">
        <v>183</v>
      </c>
      <c r="F149" s="52"/>
      <c r="G149" s="52"/>
      <c r="H149" s="21">
        <v>-43.405647999999999</v>
      </c>
      <c r="I149" s="21">
        <v>171.54143300000001</v>
      </c>
      <c r="J149" s="8" t="s">
        <v>363</v>
      </c>
      <c r="K149" s="4"/>
      <c r="L149" s="10"/>
      <c r="M149" s="10"/>
      <c r="N149" s="10"/>
      <c r="O149" s="21"/>
      <c r="P149" s="30">
        <v>1284581.25181</v>
      </c>
      <c r="Q149" s="30">
        <f>Table17[[#This Row],[ThDA1]]/1000000</f>
        <v>1.2845812518099999</v>
      </c>
      <c r="R149" s="49">
        <f>Table17[[#This Row],[ThDA2]]/100*5</f>
        <v>6.4229062590499986E-2</v>
      </c>
      <c r="S149" s="30">
        <v>1143562.8152699999</v>
      </c>
      <c r="T149" s="21">
        <f>Table17[[#This Row],[TwDA1]]/100*5</f>
        <v>57178.140763499992</v>
      </c>
      <c r="U149" s="21">
        <v>2.1092399999999998</v>
      </c>
      <c r="V149" s="30">
        <v>1.2845812518099999</v>
      </c>
      <c r="W149" s="30">
        <f>Table17[[#This Row],[DA]]*1000000</f>
        <v>1284581.25181</v>
      </c>
      <c r="X149" s="21">
        <f>0.02*POWER(Table17[[#This Row],[ThDA2]],1.95)</f>
        <v>3.2592304959335391E-2</v>
      </c>
      <c r="Y149" s="21"/>
      <c r="Z149" s="21"/>
      <c r="AA149" s="63">
        <v>3.2592304959335391E-2</v>
      </c>
      <c r="AB149" s="8" t="s">
        <v>180</v>
      </c>
      <c r="AC149" s="33" t="s">
        <v>180</v>
      </c>
      <c r="AD149" s="12" t="s">
        <v>27</v>
      </c>
      <c r="AE149" s="11" t="s">
        <v>7</v>
      </c>
      <c r="AF149" s="14"/>
      <c r="AG149" s="8"/>
      <c r="AH149" s="8"/>
      <c r="AI149" s="8"/>
      <c r="AJ149" s="8"/>
      <c r="AK149" s="8"/>
      <c r="AL149" s="4">
        <v>10</v>
      </c>
      <c r="AM149" s="73" t="s">
        <v>243</v>
      </c>
    </row>
    <row r="150" spans="1:39" ht="99.95" customHeight="1" x14ac:dyDescent="0.2">
      <c r="A150" s="71" t="s">
        <v>614</v>
      </c>
      <c r="B150" s="8" t="s">
        <v>838</v>
      </c>
      <c r="C150" s="55" t="s">
        <v>345</v>
      </c>
      <c r="D150" s="4">
        <v>149</v>
      </c>
      <c r="E150" s="8">
        <v>193</v>
      </c>
      <c r="F150" s="8" t="s">
        <v>158</v>
      </c>
      <c r="G150" s="52"/>
      <c r="H150" s="21">
        <v>-43.409177</v>
      </c>
      <c r="I150" s="21">
        <v>170.717603</v>
      </c>
      <c r="J150" s="8" t="s">
        <v>365</v>
      </c>
      <c r="K150" s="4">
        <v>1560</v>
      </c>
      <c r="L150" s="10">
        <v>1560</v>
      </c>
      <c r="M150" s="10">
        <v>390</v>
      </c>
      <c r="N150" s="10">
        <v>390</v>
      </c>
      <c r="O150" s="21">
        <v>400</v>
      </c>
      <c r="P150" s="49">
        <v>479718.25004499999</v>
      </c>
      <c r="Q150" s="49">
        <f>Table17[[#This Row],[ThDA1]]/1000000</f>
        <v>0.47971825004500002</v>
      </c>
      <c r="R150" s="49">
        <f>Table17[[#This Row],[ThDA2]]/100*5</f>
        <v>2.3985912502250004E-2</v>
      </c>
      <c r="S150" s="49">
        <v>397952.68011100002</v>
      </c>
      <c r="T150" s="21">
        <f>Table17[[#This Row],[TwDA1]]/100*5</f>
        <v>19897.63400555</v>
      </c>
      <c r="U150" s="21">
        <v>0.26</v>
      </c>
      <c r="V150" s="49">
        <v>0.47971825004500002</v>
      </c>
      <c r="W150" s="49">
        <f>Table17[[#This Row],[DA]]*1000000</f>
        <v>479718.25004499999</v>
      </c>
      <c r="X150" s="21">
        <f>0.02*POWER(Table17[[#This Row],[ThDA2]],1.95)</f>
        <v>4.7747777908063518E-3</v>
      </c>
      <c r="Y150" s="21">
        <v>9.1000000000000004E-3</v>
      </c>
      <c r="Z150" s="21">
        <v>0.8</v>
      </c>
      <c r="AA150" s="63">
        <v>4.7747777908063518E-3</v>
      </c>
      <c r="AB150" s="8" t="s">
        <v>180</v>
      </c>
      <c r="AC150" s="36" t="s">
        <v>180</v>
      </c>
      <c r="AD150" s="12" t="s">
        <v>27</v>
      </c>
      <c r="AE150" s="11" t="s">
        <v>7</v>
      </c>
      <c r="AF150" s="14"/>
      <c r="AG150" s="8"/>
      <c r="AH150" s="8"/>
      <c r="AI150" s="8"/>
      <c r="AJ150" s="8"/>
      <c r="AK150" s="8"/>
      <c r="AL150" s="4">
        <v>61</v>
      </c>
      <c r="AM150" s="72" t="s">
        <v>774</v>
      </c>
    </row>
    <row r="151" spans="1:39" ht="99.95" customHeight="1" x14ac:dyDescent="0.2">
      <c r="A151" s="71" t="s">
        <v>216</v>
      </c>
      <c r="B151" s="8" t="s">
        <v>838</v>
      </c>
      <c r="C151" s="55" t="s">
        <v>346</v>
      </c>
      <c r="D151" s="4">
        <v>150</v>
      </c>
      <c r="E151" s="8">
        <v>197</v>
      </c>
      <c r="F151" s="52"/>
      <c r="G151" s="52"/>
      <c r="H151" s="21">
        <v>-43.414225999999999</v>
      </c>
      <c r="I151" s="21">
        <v>170.548509</v>
      </c>
      <c r="J151" s="8" t="s">
        <v>395</v>
      </c>
      <c r="K151" s="4"/>
      <c r="L151" s="10"/>
      <c r="M151" s="10"/>
      <c r="N151" s="10"/>
      <c r="O151" s="21"/>
      <c r="P151" s="30">
        <v>269504.37880800001</v>
      </c>
      <c r="Q151" s="30">
        <f>Table17[[#This Row],[ThDA1]]/1000000</f>
        <v>0.26950437880799999</v>
      </c>
      <c r="R151" s="49">
        <f>Table17[[#This Row],[ThDA2]]/100*5</f>
        <v>1.34752189404E-2</v>
      </c>
      <c r="S151" s="30">
        <v>205053.71094200001</v>
      </c>
      <c r="T151" s="21">
        <f>Table17[[#This Row],[TwDA1]]/100*5</f>
        <v>10252.6855471</v>
      </c>
      <c r="U151" s="21">
        <v>0.37667600000000001</v>
      </c>
      <c r="V151" s="30">
        <v>0.26950437880799999</v>
      </c>
      <c r="W151" s="30">
        <f>Table17[[#This Row],[DA]]*1000000</f>
        <v>269504.37880800001</v>
      </c>
      <c r="X151" s="21">
        <f>0.02*POWER(Table17[[#This Row],[ThDA2]],1.95)</f>
        <v>1.5510769930314845E-3</v>
      </c>
      <c r="Y151" s="21"/>
      <c r="Z151" s="21"/>
      <c r="AA151" s="63">
        <v>1.5510769930314799E-3</v>
      </c>
      <c r="AB151" s="8" t="s">
        <v>244</v>
      </c>
      <c r="AC151" s="33" t="s">
        <v>180</v>
      </c>
      <c r="AD151" s="12" t="s">
        <v>27</v>
      </c>
      <c r="AE151" s="11" t="s">
        <v>7</v>
      </c>
      <c r="AF151" s="14"/>
      <c r="AG151" s="8"/>
      <c r="AH151" s="8"/>
      <c r="AI151" s="8"/>
      <c r="AJ151" s="8"/>
      <c r="AK151" s="8"/>
      <c r="AL151" s="4">
        <v>10</v>
      </c>
      <c r="AM151" s="73" t="s">
        <v>243</v>
      </c>
    </row>
    <row r="152" spans="1:39" s="3" customFormat="1" ht="99.95" customHeight="1" x14ac:dyDescent="0.25">
      <c r="A152" s="71" t="s">
        <v>573</v>
      </c>
      <c r="B152" s="8" t="s">
        <v>840</v>
      </c>
      <c r="C152" s="55"/>
      <c r="D152" s="4">
        <v>151</v>
      </c>
      <c r="E152" s="33">
        <v>198</v>
      </c>
      <c r="F152" s="33" t="s">
        <v>149</v>
      </c>
      <c r="G152" s="52"/>
      <c r="H152" s="21">
        <v>-43.415470419999998</v>
      </c>
      <c r="I152" s="21">
        <v>171.02027138</v>
      </c>
      <c r="J152" s="8" t="s">
        <v>364</v>
      </c>
      <c r="K152" s="4">
        <v>5280</v>
      </c>
      <c r="L152" s="10">
        <v>5280</v>
      </c>
      <c r="M152" s="28">
        <v>-3330</v>
      </c>
      <c r="N152" s="10">
        <v>-3330</v>
      </c>
      <c r="O152" s="21">
        <v>105</v>
      </c>
      <c r="P152" s="139"/>
      <c r="Q152" s="139"/>
      <c r="R152" s="139"/>
      <c r="S152" s="139"/>
      <c r="T152" s="139"/>
      <c r="U152" s="21">
        <v>0.7</v>
      </c>
      <c r="V152" s="21">
        <v>0.7</v>
      </c>
      <c r="W152" s="49">
        <f>Table17[[#This Row],[DA]]*1000000</f>
        <v>700000</v>
      </c>
      <c r="X152" s="21">
        <f>0.02*POWER(Table17[[#This Row],[ThDA2]],1.95)</f>
        <v>0</v>
      </c>
      <c r="Y152" s="21">
        <v>7.0000000000000001E-3</v>
      </c>
      <c r="Z152" s="21">
        <v>0.7</v>
      </c>
      <c r="AA152" s="63">
        <v>0.7</v>
      </c>
      <c r="AB152" s="8" t="s">
        <v>180</v>
      </c>
      <c r="AC152" s="36" t="s">
        <v>180</v>
      </c>
      <c r="AD152" s="12" t="s">
        <v>27</v>
      </c>
      <c r="AE152" s="11" t="s">
        <v>7</v>
      </c>
      <c r="AF152" s="14"/>
      <c r="AG152" s="33"/>
      <c r="AH152" s="8"/>
      <c r="AI152" s="8"/>
      <c r="AJ152" s="8"/>
      <c r="AK152" s="20" t="s">
        <v>434</v>
      </c>
      <c r="AL152" s="4">
        <v>61</v>
      </c>
      <c r="AM152" s="72" t="s">
        <v>774</v>
      </c>
    </row>
    <row r="153" spans="1:39" ht="99.95" customHeight="1" x14ac:dyDescent="0.2">
      <c r="A153" s="71" t="s">
        <v>592</v>
      </c>
      <c r="B153" s="8" t="s">
        <v>838</v>
      </c>
      <c r="C153" s="55" t="s">
        <v>708</v>
      </c>
      <c r="D153" s="4">
        <v>152</v>
      </c>
      <c r="E153" s="54">
        <v>195</v>
      </c>
      <c r="F153" s="54" t="s">
        <v>153</v>
      </c>
      <c r="G153" s="53"/>
      <c r="H153" s="21">
        <v>-43.418568999999998</v>
      </c>
      <c r="I153" s="21">
        <v>170.79621399999999</v>
      </c>
      <c r="J153" s="8" t="s">
        <v>365</v>
      </c>
      <c r="K153" s="4">
        <v>354</v>
      </c>
      <c r="L153" s="10">
        <v>354</v>
      </c>
      <c r="M153" s="10">
        <v>1596</v>
      </c>
      <c r="N153" s="10">
        <v>1596</v>
      </c>
      <c r="O153" s="60">
        <v>28</v>
      </c>
      <c r="P153" s="49">
        <v>832421.23290599999</v>
      </c>
      <c r="Q153" s="49">
        <f>Table17[[#This Row],[ThDA1]]/1000000</f>
        <v>0.83242123290600001</v>
      </c>
      <c r="R153" s="49">
        <f>Table17[[#This Row],[ThDA2]]/100*5</f>
        <v>4.1621061645300002E-2</v>
      </c>
      <c r="S153" s="49">
        <v>737992.692683</v>
      </c>
      <c r="T153" s="21">
        <f>Table17[[#This Row],[TwDA1]]/100*5</f>
        <v>36899.634634150003</v>
      </c>
      <c r="U153" s="21">
        <v>0.5</v>
      </c>
      <c r="V153" s="49">
        <v>0.83242123290600001</v>
      </c>
      <c r="W153" s="49">
        <f>Table17[[#This Row],[DA]]*1000000</f>
        <v>832421.23290599999</v>
      </c>
      <c r="X153" s="21">
        <f>0.02*POWER(Table17[[#This Row],[ThDA2]],1.95)</f>
        <v>1.398618076525851E-2</v>
      </c>
      <c r="Y153" s="21">
        <v>0.01</v>
      </c>
      <c r="Z153" s="21">
        <v>1</v>
      </c>
      <c r="AA153" s="63">
        <v>1.398618076525851E-2</v>
      </c>
      <c r="AB153" s="8" t="s">
        <v>180</v>
      </c>
      <c r="AC153" s="36" t="s">
        <v>180</v>
      </c>
      <c r="AD153" s="12" t="s">
        <v>27</v>
      </c>
      <c r="AE153" s="11" t="s">
        <v>7</v>
      </c>
      <c r="AF153" s="14"/>
      <c r="AG153" s="8"/>
      <c r="AH153" s="8"/>
      <c r="AI153" s="8"/>
      <c r="AJ153" s="8"/>
      <c r="AK153" s="8"/>
      <c r="AL153" s="4">
        <v>61</v>
      </c>
      <c r="AM153" s="73" t="s">
        <v>21</v>
      </c>
    </row>
    <row r="154" spans="1:39" ht="99.95" customHeight="1" x14ac:dyDescent="0.2">
      <c r="A154" s="71" t="s">
        <v>574</v>
      </c>
      <c r="B154" s="8" t="s">
        <v>838</v>
      </c>
      <c r="C154" s="55" t="s">
        <v>716</v>
      </c>
      <c r="D154" s="4">
        <v>153</v>
      </c>
      <c r="E154" s="52"/>
      <c r="F154" s="52"/>
      <c r="G154" s="52"/>
      <c r="H154" s="21">
        <v>-43.422890000000002</v>
      </c>
      <c r="I154" s="21">
        <v>171.02980500000001</v>
      </c>
      <c r="J154" s="8" t="s">
        <v>364</v>
      </c>
      <c r="K154" s="4" t="s">
        <v>406</v>
      </c>
      <c r="L154" s="10">
        <v>610</v>
      </c>
      <c r="M154" s="10" t="s">
        <v>282</v>
      </c>
      <c r="N154" s="10">
        <v>1341</v>
      </c>
      <c r="O154" s="21"/>
      <c r="P154" s="49">
        <v>158752.505091</v>
      </c>
      <c r="Q154" s="49">
        <f>Table17[[#This Row],[ThDA1]]/1000000</f>
        <v>0.158752505091</v>
      </c>
      <c r="R154" s="49">
        <f>Table17[[#This Row],[ThDA2]]/100*5</f>
        <v>7.9376252545499994E-3</v>
      </c>
      <c r="S154" s="49">
        <v>143115.52074400001</v>
      </c>
      <c r="T154" s="21">
        <f>Table17[[#This Row],[TwDA1]]/100*5</f>
        <v>7155.7760372000012</v>
      </c>
      <c r="U154" s="21">
        <v>0.04</v>
      </c>
      <c r="V154" s="21">
        <v>0.158752505091</v>
      </c>
      <c r="W154" s="21">
        <f>Table17[[#This Row],[DA]]*1000000</f>
        <v>158752.505091</v>
      </c>
      <c r="X154" s="21">
        <f>0.02*POWER(Table17[[#This Row],[ThDA2]],1.95)</f>
        <v>5.5263086945315306E-4</v>
      </c>
      <c r="Y154" s="21">
        <v>2.9999999999999997E-4</v>
      </c>
      <c r="Z154" s="21"/>
      <c r="AA154" s="63">
        <v>5.5263086945315306E-4</v>
      </c>
      <c r="AB154" s="8" t="s">
        <v>180</v>
      </c>
      <c r="AC154" s="40" t="s">
        <v>180</v>
      </c>
      <c r="AD154" s="8" t="s">
        <v>24</v>
      </c>
      <c r="AE154" s="11" t="s">
        <v>7</v>
      </c>
      <c r="AF154" s="21"/>
      <c r="AG154" s="8" t="s">
        <v>9</v>
      </c>
      <c r="AH154" s="8" t="s">
        <v>7</v>
      </c>
      <c r="AI154" s="8" t="s">
        <v>7</v>
      </c>
      <c r="AJ154" s="8" t="s">
        <v>9</v>
      </c>
      <c r="AK154" s="8" t="s">
        <v>283</v>
      </c>
      <c r="AL154" s="4">
        <v>42</v>
      </c>
      <c r="AM154" s="73" t="s">
        <v>747</v>
      </c>
    </row>
    <row r="155" spans="1:39" ht="99.95" customHeight="1" x14ac:dyDescent="0.2">
      <c r="A155" s="71" t="s">
        <v>665</v>
      </c>
      <c r="B155" s="8" t="s">
        <v>838</v>
      </c>
      <c r="C155" s="55" t="s">
        <v>346</v>
      </c>
      <c r="D155" s="4">
        <v>154</v>
      </c>
      <c r="E155" s="53"/>
      <c r="F155" s="53"/>
      <c r="G155" s="53"/>
      <c r="H155" s="21">
        <v>-43.426968000000002</v>
      </c>
      <c r="I155" s="21">
        <v>170.16973300000001</v>
      </c>
      <c r="J155" s="8" t="s">
        <v>388</v>
      </c>
      <c r="K155" s="4"/>
      <c r="L155" s="10"/>
      <c r="M155" s="10"/>
      <c r="N155" s="10"/>
      <c r="O155" s="21"/>
      <c r="P155" s="21">
        <v>16207228.9824</v>
      </c>
      <c r="Q155" s="21">
        <f>Table17[[#This Row],[ThDA1]]/1000000</f>
        <v>16.2072289824</v>
      </c>
      <c r="R155" s="49">
        <f>Table17[[#This Row],[ThDA2]]/100*5</f>
        <v>0.81036144912000008</v>
      </c>
      <c r="S155" s="21">
        <v>15621758.5341</v>
      </c>
      <c r="T155" s="21">
        <f>Table17[[#This Row],[TwDA1]]/100*5</f>
        <v>781087.92670499999</v>
      </c>
      <c r="U155" s="21">
        <v>19</v>
      </c>
      <c r="V155" s="21">
        <v>16.2072289824</v>
      </c>
      <c r="W155" s="21">
        <f>Table17[[#This Row],[DA]]*1000000</f>
        <v>16207228.9824</v>
      </c>
      <c r="X155" s="21">
        <f>0.02*POWER(Table17[[#This Row],[ThDA2]],1.95)</f>
        <v>4.5704829521823882</v>
      </c>
      <c r="Y155" s="21">
        <v>0.1</v>
      </c>
      <c r="Z155" s="21"/>
      <c r="AA155" s="63">
        <v>4.5704829521823882</v>
      </c>
      <c r="AB155" s="8" t="s">
        <v>259</v>
      </c>
      <c r="AC155" s="8" t="s">
        <v>83</v>
      </c>
      <c r="AD155" s="12" t="s">
        <v>27</v>
      </c>
      <c r="AE155" s="11" t="s">
        <v>7</v>
      </c>
      <c r="AF155" s="14"/>
      <c r="AG155" s="8"/>
      <c r="AH155" s="8"/>
      <c r="AI155" s="8"/>
      <c r="AJ155" s="8"/>
      <c r="AK155" s="20" t="s">
        <v>906</v>
      </c>
      <c r="AL155" s="4">
        <v>57</v>
      </c>
      <c r="AM155" s="72" t="s">
        <v>777</v>
      </c>
    </row>
    <row r="156" spans="1:39" ht="99.95" customHeight="1" x14ac:dyDescent="0.2">
      <c r="A156" s="71" t="s">
        <v>215</v>
      </c>
      <c r="B156" s="8" t="s">
        <v>838</v>
      </c>
      <c r="C156" s="55" t="s">
        <v>346</v>
      </c>
      <c r="D156" s="4">
        <v>155</v>
      </c>
      <c r="E156" s="8">
        <v>205</v>
      </c>
      <c r="F156" s="52"/>
      <c r="G156" s="52"/>
      <c r="H156" s="21">
        <v>-43.434133000000003</v>
      </c>
      <c r="I156" s="21">
        <v>170.93581699999999</v>
      </c>
      <c r="J156" s="8" t="s">
        <v>365</v>
      </c>
      <c r="K156" s="4"/>
      <c r="L156" s="10"/>
      <c r="M156" s="10"/>
      <c r="N156" s="10"/>
      <c r="O156" s="21"/>
      <c r="P156" s="30">
        <v>230049.01277</v>
      </c>
      <c r="Q156" s="30">
        <f>Table17[[#This Row],[ThDA1]]/1000000</f>
        <v>0.23004901277000001</v>
      </c>
      <c r="R156" s="49">
        <f>Table17[[#This Row],[ThDA2]]/100*5</f>
        <v>1.15024506385E-2</v>
      </c>
      <c r="S156" s="30">
        <v>200298.87381300001</v>
      </c>
      <c r="T156" s="21">
        <f>Table17[[#This Row],[TwDA1]]/100*5</f>
        <v>10014.943690650001</v>
      </c>
      <c r="U156" s="21">
        <v>0.25095899999999999</v>
      </c>
      <c r="V156" s="30">
        <v>0.23004901277000001</v>
      </c>
      <c r="W156" s="30">
        <f>Table17[[#This Row],[DA]]*1000000</f>
        <v>230049.01277</v>
      </c>
      <c r="X156" s="21">
        <f>0.02*POWER(Table17[[#This Row],[ThDA2]],1.95)</f>
        <v>1.1391468792533168E-3</v>
      </c>
      <c r="Y156" s="21"/>
      <c r="Z156" s="21"/>
      <c r="AA156" s="63">
        <v>1.1391468792533168E-3</v>
      </c>
      <c r="AB156" s="8" t="s">
        <v>180</v>
      </c>
      <c r="AC156" s="33" t="s">
        <v>180</v>
      </c>
      <c r="AD156" s="12" t="s">
        <v>27</v>
      </c>
      <c r="AE156" s="11" t="s">
        <v>7</v>
      </c>
      <c r="AF156" s="14"/>
      <c r="AG156" s="33"/>
      <c r="AH156" s="8"/>
      <c r="AI156" s="8"/>
      <c r="AJ156" s="8"/>
      <c r="AK156" s="8"/>
      <c r="AL156" s="4">
        <v>10</v>
      </c>
      <c r="AM156" s="73" t="s">
        <v>243</v>
      </c>
    </row>
    <row r="157" spans="1:39" ht="99.95" customHeight="1" x14ac:dyDescent="0.2">
      <c r="A157" s="71" t="s">
        <v>572</v>
      </c>
      <c r="B157" s="8" t="s">
        <v>838</v>
      </c>
      <c r="C157" s="55" t="s">
        <v>345</v>
      </c>
      <c r="D157" s="4">
        <v>156</v>
      </c>
      <c r="E157" s="8">
        <v>204</v>
      </c>
      <c r="F157" s="8" t="s">
        <v>148</v>
      </c>
      <c r="G157" s="52"/>
      <c r="H157" s="21">
        <v>-43.440280000000001</v>
      </c>
      <c r="I157" s="21">
        <v>171.313264</v>
      </c>
      <c r="J157" s="8" t="s">
        <v>364</v>
      </c>
      <c r="K157" s="4">
        <v>150</v>
      </c>
      <c r="L157" s="10">
        <v>150</v>
      </c>
      <c r="M157" s="10">
        <v>1800</v>
      </c>
      <c r="N157" s="10">
        <v>1800</v>
      </c>
      <c r="O157" s="21">
        <v>40</v>
      </c>
      <c r="P157" s="49">
        <v>241965.034709</v>
      </c>
      <c r="Q157" s="49">
        <f>Table17[[#This Row],[ThDA1]]/1000000</f>
        <v>0.24196503470899999</v>
      </c>
      <c r="R157" s="49">
        <f>Table17[[#This Row],[ThDA2]]/100*5</f>
        <v>1.2098251735449999E-2</v>
      </c>
      <c r="S157" s="49">
        <v>233390.21634499999</v>
      </c>
      <c r="T157" s="21">
        <f>Table17[[#This Row],[TwDA1]]/100*5</f>
        <v>11669.51081725</v>
      </c>
      <c r="U157" s="21">
        <v>0.05</v>
      </c>
      <c r="V157" s="49">
        <v>0.24196503470899999</v>
      </c>
      <c r="W157" s="49">
        <f>Table17[[#This Row],[DA]]*1000000</f>
        <v>241965.034709</v>
      </c>
      <c r="X157" s="21">
        <f>0.02*POWER(Table17[[#This Row],[ThDA2]],1.95)</f>
        <v>1.2570356370420993E-3</v>
      </c>
      <c r="Y157" s="21">
        <v>1E-3</v>
      </c>
      <c r="Z157" s="21">
        <v>1</v>
      </c>
      <c r="AA157" s="63">
        <v>1.2570356370420993E-3</v>
      </c>
      <c r="AB157" s="8" t="s">
        <v>180</v>
      </c>
      <c r="AC157" s="36" t="s">
        <v>180</v>
      </c>
      <c r="AD157" s="12" t="s">
        <v>27</v>
      </c>
      <c r="AE157" s="11" t="s">
        <v>7</v>
      </c>
      <c r="AF157" s="14"/>
      <c r="AG157" s="8"/>
      <c r="AH157" s="8"/>
      <c r="AI157" s="8"/>
      <c r="AJ157" s="8"/>
      <c r="AK157" s="8"/>
      <c r="AL157" s="4">
        <v>63</v>
      </c>
      <c r="AM157" s="72" t="s">
        <v>923</v>
      </c>
    </row>
    <row r="158" spans="1:39" ht="99.95" customHeight="1" x14ac:dyDescent="0.2">
      <c r="A158" s="71" t="s">
        <v>668</v>
      </c>
      <c r="B158" s="8" t="s">
        <v>838</v>
      </c>
      <c r="C158" s="55" t="s">
        <v>346</v>
      </c>
      <c r="D158" s="4">
        <v>157</v>
      </c>
      <c r="E158" s="8">
        <v>208</v>
      </c>
      <c r="F158" s="52"/>
      <c r="G158" s="52"/>
      <c r="H158" s="21">
        <v>-43.444912000000002</v>
      </c>
      <c r="I158" s="21">
        <v>170.959743</v>
      </c>
      <c r="J158" s="8" t="s">
        <v>365</v>
      </c>
      <c r="K158" s="4"/>
      <c r="L158" s="10"/>
      <c r="M158" s="10"/>
      <c r="N158" s="10"/>
      <c r="O158" s="21"/>
      <c r="P158" s="30">
        <v>140382.77870600001</v>
      </c>
      <c r="Q158" s="30">
        <f>Table17[[#This Row],[ThDA1]]/1000000</f>
        <v>0.14038277870600002</v>
      </c>
      <c r="R158" s="49">
        <f>Table17[[#This Row],[ThDA2]]/100*5</f>
        <v>7.0191389353000009E-3</v>
      </c>
      <c r="S158" s="30">
        <v>118685.455468</v>
      </c>
      <c r="T158" s="21">
        <f>Table17[[#This Row],[TwDA1]]/100*5</f>
        <v>5934.2727734</v>
      </c>
      <c r="U158" s="21">
        <v>0.159472</v>
      </c>
      <c r="V158" s="30">
        <v>0.14038277870600002</v>
      </c>
      <c r="W158" s="30">
        <f>Table17[[#This Row],[DA]]*1000000</f>
        <v>140382.77870600001</v>
      </c>
      <c r="X158" s="21">
        <f>0.02*POWER(Table17[[#This Row],[ThDA2]],1.95)</f>
        <v>4.3480244035167779E-4</v>
      </c>
      <c r="Y158" s="21"/>
      <c r="Z158" s="21"/>
      <c r="AA158" s="63">
        <v>4.3480244035167779E-4</v>
      </c>
      <c r="AB158" s="8" t="s">
        <v>180</v>
      </c>
      <c r="AC158" s="33" t="s">
        <v>180</v>
      </c>
      <c r="AD158" s="12" t="s">
        <v>27</v>
      </c>
      <c r="AE158" s="11" t="s">
        <v>7</v>
      </c>
      <c r="AF158" s="14"/>
      <c r="AG158" s="33"/>
      <c r="AH158" s="8"/>
      <c r="AI158" s="8"/>
      <c r="AJ158" s="8"/>
      <c r="AK158" s="8"/>
      <c r="AL158" s="4">
        <v>10</v>
      </c>
      <c r="AM158" s="73" t="s">
        <v>243</v>
      </c>
    </row>
    <row r="159" spans="1:39" ht="99.95" customHeight="1" x14ac:dyDescent="0.2">
      <c r="A159" s="71" t="s">
        <v>571</v>
      </c>
      <c r="B159" s="8" t="s">
        <v>838</v>
      </c>
      <c r="C159" s="55" t="s">
        <v>345</v>
      </c>
      <c r="D159" s="4">
        <v>158</v>
      </c>
      <c r="E159" s="8">
        <v>206</v>
      </c>
      <c r="F159" s="8" t="s">
        <v>147</v>
      </c>
      <c r="G159" s="52"/>
      <c r="H159" s="21">
        <v>-43.446669999999997</v>
      </c>
      <c r="I159" s="21">
        <v>171.36054799999999</v>
      </c>
      <c r="J159" s="8" t="s">
        <v>364</v>
      </c>
      <c r="K159" s="4">
        <v>1560</v>
      </c>
      <c r="L159" s="10">
        <v>1560</v>
      </c>
      <c r="M159" s="10">
        <v>390</v>
      </c>
      <c r="N159" s="10">
        <v>390</v>
      </c>
      <c r="O159" s="21">
        <v>400</v>
      </c>
      <c r="P159" s="49">
        <v>524096.68109999999</v>
      </c>
      <c r="Q159" s="49">
        <f>Table17[[#This Row],[ThDA1]]/1000000</f>
        <v>0.52409668109999996</v>
      </c>
      <c r="R159" s="49">
        <f>Table17[[#This Row],[ThDA2]]/100*5</f>
        <v>2.6204834054999997E-2</v>
      </c>
      <c r="S159" s="49">
        <v>482025.58405100001</v>
      </c>
      <c r="T159" s="21">
        <f>Table17[[#This Row],[TwDA1]]/100*5</f>
        <v>24101.279202549998</v>
      </c>
      <c r="U159" s="21">
        <v>0.75</v>
      </c>
      <c r="V159" s="49">
        <v>0.52409668109999996</v>
      </c>
      <c r="W159" s="49">
        <f>Table17[[#This Row],[DA]]*1000000</f>
        <v>524096.68109999999</v>
      </c>
      <c r="X159" s="21">
        <f>0.02*POWER(Table17[[#This Row],[ThDA2]],1.95)</f>
        <v>5.6739074063362612E-3</v>
      </c>
      <c r="Y159" s="21">
        <v>1.0999999999999999E-2</v>
      </c>
      <c r="Z159" s="21">
        <v>1.5</v>
      </c>
      <c r="AA159" s="63">
        <v>5.6739074063362612E-3</v>
      </c>
      <c r="AB159" s="8" t="s">
        <v>180</v>
      </c>
      <c r="AC159" s="36" t="s">
        <v>180</v>
      </c>
      <c r="AD159" s="12" t="s">
        <v>27</v>
      </c>
      <c r="AE159" s="11" t="s">
        <v>7</v>
      </c>
      <c r="AF159" s="14"/>
      <c r="AG159" s="8"/>
      <c r="AH159" s="8"/>
      <c r="AI159" s="8"/>
      <c r="AJ159" s="8"/>
      <c r="AK159" s="8"/>
      <c r="AL159" s="4">
        <v>61</v>
      </c>
      <c r="AM159" s="72" t="s">
        <v>774</v>
      </c>
    </row>
    <row r="160" spans="1:39" ht="99.95" customHeight="1" x14ac:dyDescent="0.2">
      <c r="A160" s="71" t="s">
        <v>616</v>
      </c>
      <c r="B160" s="8" t="s">
        <v>840</v>
      </c>
      <c r="C160" s="55"/>
      <c r="D160" s="4">
        <v>159</v>
      </c>
      <c r="E160" s="52"/>
      <c r="F160" s="8" t="s">
        <v>161</v>
      </c>
      <c r="G160" s="52"/>
      <c r="H160" s="21">
        <v>-43.452222220000003</v>
      </c>
      <c r="I160" s="21">
        <v>170.71277778000001</v>
      </c>
      <c r="J160" s="8" t="s">
        <v>365</v>
      </c>
      <c r="K160" s="4"/>
      <c r="L160" s="10"/>
      <c r="M160" s="10"/>
      <c r="N160" s="10"/>
      <c r="O160" s="21"/>
      <c r="P160" s="39"/>
      <c r="Q160" s="39"/>
      <c r="R160" s="39"/>
      <c r="S160" s="21"/>
      <c r="T160" s="21"/>
      <c r="U160" s="21">
        <v>0.38</v>
      </c>
      <c r="V160" s="39">
        <v>0.38</v>
      </c>
      <c r="W160" s="39">
        <f>Table17[[#This Row],[DA]]*1000000</f>
        <v>380000</v>
      </c>
      <c r="X160" s="21"/>
      <c r="Y160" s="21">
        <v>7.6E-3</v>
      </c>
      <c r="Z160" s="21">
        <v>0.8</v>
      </c>
      <c r="AA160" s="63">
        <v>7.6E-3</v>
      </c>
      <c r="AB160" s="8" t="s">
        <v>180</v>
      </c>
      <c r="AC160" s="40" t="s">
        <v>180</v>
      </c>
      <c r="AD160" s="12" t="s">
        <v>27</v>
      </c>
      <c r="AE160" s="11" t="s">
        <v>7</v>
      </c>
      <c r="AF160" s="14"/>
      <c r="AG160" s="8"/>
      <c r="AH160" s="8"/>
      <c r="AI160" s="8"/>
      <c r="AJ160" s="8"/>
      <c r="AK160" s="8"/>
      <c r="AL160" s="4">
        <v>61</v>
      </c>
      <c r="AM160" s="73" t="s">
        <v>21</v>
      </c>
    </row>
    <row r="161" spans="1:39" ht="99.95" customHeight="1" x14ac:dyDescent="0.2">
      <c r="A161" s="71" t="s">
        <v>4</v>
      </c>
      <c r="B161" s="8" t="s">
        <v>840</v>
      </c>
      <c r="C161" s="55"/>
      <c r="D161" s="4">
        <v>160</v>
      </c>
      <c r="E161" s="52"/>
      <c r="F161" s="52"/>
      <c r="G161" s="52"/>
      <c r="H161" s="21">
        <v>-43.453888689999999</v>
      </c>
      <c r="I161" s="21">
        <v>170.50530223999999</v>
      </c>
      <c r="J161" s="8" t="s">
        <v>366</v>
      </c>
      <c r="K161" s="10">
        <v>-42</v>
      </c>
      <c r="L161" s="10">
        <v>-42</v>
      </c>
      <c r="M161" s="10">
        <v>1992</v>
      </c>
      <c r="N161" s="10">
        <v>1992</v>
      </c>
      <c r="O161" s="21"/>
      <c r="P161" s="39"/>
      <c r="Q161" s="39"/>
      <c r="R161" s="39"/>
      <c r="S161" s="21"/>
      <c r="T161" s="21"/>
      <c r="U161" s="21">
        <v>2.2155399999999998</v>
      </c>
      <c r="V161" s="21">
        <v>2.2155399999999998</v>
      </c>
      <c r="W161" s="21">
        <f>Table17[[#This Row],[DA]]*1000000</f>
        <v>2215540</v>
      </c>
      <c r="X161" s="21"/>
      <c r="Y161" s="21">
        <v>1.0999999999999999E-2</v>
      </c>
      <c r="Z161" s="21"/>
      <c r="AA161" s="63">
        <v>1.0999999999999999E-2</v>
      </c>
      <c r="AB161" s="8" t="s">
        <v>244</v>
      </c>
      <c r="AC161" s="40" t="s">
        <v>180</v>
      </c>
      <c r="AD161" s="12" t="s">
        <v>922</v>
      </c>
      <c r="AE161" s="6" t="s">
        <v>7</v>
      </c>
      <c r="AF161" s="21"/>
      <c r="AG161" s="8" t="s">
        <v>9</v>
      </c>
      <c r="AH161" s="8" t="s">
        <v>9</v>
      </c>
      <c r="AI161" s="8" t="s">
        <v>7</v>
      </c>
      <c r="AJ161" s="8"/>
      <c r="AK161" s="8" t="s">
        <v>8</v>
      </c>
      <c r="AL161" s="4">
        <v>43</v>
      </c>
      <c r="AM161" s="73" t="s">
        <v>5</v>
      </c>
    </row>
    <row r="162" spans="1:39" ht="99.95" customHeight="1" x14ac:dyDescent="0.2">
      <c r="A162" s="71" t="s">
        <v>4</v>
      </c>
      <c r="B162" s="8" t="s">
        <v>838</v>
      </c>
      <c r="C162" s="55" t="s">
        <v>346</v>
      </c>
      <c r="D162" s="4">
        <v>161</v>
      </c>
      <c r="E162" s="20" t="s">
        <v>275</v>
      </c>
      <c r="F162" s="52"/>
      <c r="G162" s="52"/>
      <c r="H162" s="21">
        <v>-43.453888689999999</v>
      </c>
      <c r="I162" s="21">
        <v>170.50530223999999</v>
      </c>
      <c r="J162" s="8" t="s">
        <v>366</v>
      </c>
      <c r="K162" s="10">
        <v>-42</v>
      </c>
      <c r="L162" s="10">
        <v>-42</v>
      </c>
      <c r="M162" s="10">
        <v>1992</v>
      </c>
      <c r="N162" s="10">
        <v>1992</v>
      </c>
      <c r="O162" s="21"/>
      <c r="P162" s="30">
        <v>2182160.7960399999</v>
      </c>
      <c r="Q162" s="30">
        <f>Table17[[#This Row],[ThDA1]]/1000000</f>
        <v>2.1821607960399998</v>
      </c>
      <c r="R162" s="49">
        <f>Table17[[#This Row],[ThDA2]]/100*5</f>
        <v>0.109108039802</v>
      </c>
      <c r="S162" s="30">
        <v>1861215.81063</v>
      </c>
      <c r="T162" s="21">
        <f>Table17[[#This Row],[TwDA1]]/100*5</f>
        <v>93060.79053150001</v>
      </c>
      <c r="U162" s="21"/>
      <c r="V162" s="30">
        <v>2.1821607960399998</v>
      </c>
      <c r="W162" s="30">
        <f>Table17[[#This Row],[DA]]*1000000</f>
        <v>2182160.7960399999</v>
      </c>
      <c r="X162" s="21">
        <f>0.02*POWER(Table17[[#This Row],[ThDA2]],1.95)</f>
        <v>9.1592340409169262E-2</v>
      </c>
      <c r="Y162" s="21"/>
      <c r="Z162" s="21"/>
      <c r="AA162" s="63">
        <v>9.1592340409169262E-2</v>
      </c>
      <c r="AB162" s="8" t="s">
        <v>244</v>
      </c>
      <c r="AC162" s="33" t="s">
        <v>180</v>
      </c>
      <c r="AD162" s="12" t="s">
        <v>922</v>
      </c>
      <c r="AE162" s="6" t="s">
        <v>7</v>
      </c>
      <c r="AF162" s="21"/>
      <c r="AG162" s="33" t="s">
        <v>9</v>
      </c>
      <c r="AH162" s="8" t="s">
        <v>9</v>
      </c>
      <c r="AI162" s="8" t="s">
        <v>7</v>
      </c>
      <c r="AJ162" s="8"/>
      <c r="AK162" s="8" t="s">
        <v>119</v>
      </c>
      <c r="AL162" s="4">
        <v>43</v>
      </c>
      <c r="AM162" s="78" t="s">
        <v>776</v>
      </c>
    </row>
    <row r="163" spans="1:39" ht="99.95" customHeight="1" x14ac:dyDescent="0.2">
      <c r="A163" s="71" t="s">
        <v>203</v>
      </c>
      <c r="B163" s="8" t="s">
        <v>838</v>
      </c>
      <c r="C163" s="55" t="s">
        <v>346</v>
      </c>
      <c r="D163" s="4">
        <v>162</v>
      </c>
      <c r="E163" s="8" t="s">
        <v>203</v>
      </c>
      <c r="F163" s="52"/>
      <c r="G163" s="52"/>
      <c r="H163" s="30">
        <v>-43.456560000000003</v>
      </c>
      <c r="I163" s="30">
        <v>170.15808899999999</v>
      </c>
      <c r="J163" s="8" t="s">
        <v>388</v>
      </c>
      <c r="K163" s="4">
        <v>-60</v>
      </c>
      <c r="L163" s="4">
        <v>-60</v>
      </c>
      <c r="M163" s="10">
        <v>2010</v>
      </c>
      <c r="N163" s="10">
        <v>2010</v>
      </c>
      <c r="O163" s="21"/>
      <c r="P163" s="30">
        <v>16888.781285000001</v>
      </c>
      <c r="Q163" s="30">
        <f>Table17[[#This Row],[ThDA1]]/1000000</f>
        <v>1.6888781285000001E-2</v>
      </c>
      <c r="R163" s="49">
        <f>Table17[[#This Row],[ThDA2]]/100*5</f>
        <v>8.4443906425000007E-4</v>
      </c>
      <c r="S163" s="30">
        <v>13110.583769000001</v>
      </c>
      <c r="T163" s="21">
        <f>Table17[[#This Row],[TwDA1]]/100*5</f>
        <v>655.52918845000011</v>
      </c>
      <c r="U163" s="41"/>
      <c r="V163" s="30">
        <v>1.6888781285000001E-2</v>
      </c>
      <c r="W163" s="30">
        <f>Table17[[#This Row],[DA]]*1000000</f>
        <v>16888.781285000001</v>
      </c>
      <c r="X163" s="21">
        <f>0.02*POWER(Table17[[#This Row],[ThDA2]],1.95)</f>
        <v>6.9959500988852524E-6</v>
      </c>
      <c r="Y163" s="21">
        <v>1.3126873758E-2</v>
      </c>
      <c r="Z163" s="21"/>
      <c r="AA163" s="63">
        <v>6.9959500988852524E-6</v>
      </c>
      <c r="AB163" s="8" t="s">
        <v>34</v>
      </c>
      <c r="AC163" s="33" t="s">
        <v>34</v>
      </c>
      <c r="AD163" s="12" t="s">
        <v>922</v>
      </c>
      <c r="AE163" s="11" t="s">
        <v>7</v>
      </c>
      <c r="AF163" s="14"/>
      <c r="AG163" s="8"/>
      <c r="AH163" s="8"/>
      <c r="AI163" s="8"/>
      <c r="AJ163" s="8"/>
      <c r="AK163" s="8" t="s">
        <v>426</v>
      </c>
      <c r="AL163" s="4">
        <v>10</v>
      </c>
      <c r="AM163" s="73" t="s">
        <v>243</v>
      </c>
    </row>
    <row r="164" spans="1:39" ht="99.95" customHeight="1" x14ac:dyDescent="0.2">
      <c r="A164" s="71" t="s">
        <v>225</v>
      </c>
      <c r="B164" s="8" t="s">
        <v>839</v>
      </c>
      <c r="C164" s="55" t="s">
        <v>346</v>
      </c>
      <c r="D164" s="4">
        <v>163</v>
      </c>
      <c r="E164" s="8">
        <v>226</v>
      </c>
      <c r="F164" s="52"/>
      <c r="G164" s="52"/>
      <c r="H164" s="21">
        <v>-43.458410999999998</v>
      </c>
      <c r="I164" s="21">
        <v>170.361717</v>
      </c>
      <c r="J164" s="8" t="s">
        <v>395</v>
      </c>
      <c r="K164" s="4"/>
      <c r="L164" s="10"/>
      <c r="M164" s="10"/>
      <c r="N164" s="10"/>
      <c r="O164" s="21"/>
      <c r="P164" s="30">
        <v>325984.50464</v>
      </c>
      <c r="Q164" s="30">
        <f>Table17[[#This Row],[ThDA1]]/1000000</f>
        <v>0.32598450464000001</v>
      </c>
      <c r="R164" s="49">
        <f>Table17[[#This Row],[ThDA2]]/100*5</f>
        <v>1.6299225232E-2</v>
      </c>
      <c r="S164" s="30">
        <v>257698.24859100001</v>
      </c>
      <c r="T164" s="21">
        <f>Table17[[#This Row],[TwDA1]]/100*5</f>
        <v>12884.912429550001</v>
      </c>
      <c r="U164" s="21">
        <v>0.33482299999999998</v>
      </c>
      <c r="V164" s="30">
        <v>0.32598450464000001</v>
      </c>
      <c r="W164" s="30">
        <f>Table17[[#This Row],[DA]]*1000000</f>
        <v>325984.50464</v>
      </c>
      <c r="X164" s="21">
        <f>0.02*POWER(Table17[[#This Row],[ThDA2]],1.95)</f>
        <v>2.2478330966928151E-3</v>
      </c>
      <c r="Y164" s="21"/>
      <c r="Z164" s="21"/>
      <c r="AA164" s="63">
        <v>2.2478330966928151E-3</v>
      </c>
      <c r="AB164" s="8" t="s">
        <v>34</v>
      </c>
      <c r="AC164" s="33" t="s">
        <v>34</v>
      </c>
      <c r="AD164" s="12" t="s">
        <v>27</v>
      </c>
      <c r="AE164" s="11" t="s">
        <v>7</v>
      </c>
      <c r="AF164" s="14"/>
      <c r="AG164" s="8"/>
      <c r="AH164" s="8"/>
      <c r="AI164" s="8"/>
      <c r="AJ164" s="8" t="s">
        <v>225</v>
      </c>
      <c r="AK164" s="8"/>
      <c r="AL164" s="4">
        <v>10</v>
      </c>
      <c r="AM164" s="73" t="s">
        <v>243</v>
      </c>
    </row>
    <row r="165" spans="1:39" ht="99.95" customHeight="1" x14ac:dyDescent="0.2">
      <c r="A165" s="71" t="s">
        <v>615</v>
      </c>
      <c r="B165" s="8" t="s">
        <v>838</v>
      </c>
      <c r="C165" s="55" t="s">
        <v>345</v>
      </c>
      <c r="D165" s="4">
        <v>164</v>
      </c>
      <c r="E165" s="8">
        <v>225</v>
      </c>
      <c r="F165" s="8" t="s">
        <v>160</v>
      </c>
      <c r="G165" s="52"/>
      <c r="H165" s="21">
        <v>-43.462936999999997</v>
      </c>
      <c r="I165" s="21">
        <v>170.66022799999999</v>
      </c>
      <c r="J165" s="8" t="s">
        <v>365</v>
      </c>
      <c r="K165" s="4">
        <v>500</v>
      </c>
      <c r="L165" s="10">
        <v>500</v>
      </c>
      <c r="M165" s="10">
        <v>1450</v>
      </c>
      <c r="N165" s="10">
        <v>1450</v>
      </c>
      <c r="O165" s="21">
        <v>140</v>
      </c>
      <c r="P165" s="49">
        <v>296574.57006200001</v>
      </c>
      <c r="Q165" s="49">
        <f>Table17[[#This Row],[ThDA1]]/1000000</f>
        <v>0.296574570062</v>
      </c>
      <c r="R165" s="49">
        <f>Table17[[#This Row],[ThDA2]]/100*5</f>
        <v>1.48287285031E-2</v>
      </c>
      <c r="S165" s="49">
        <v>267703.82692800002</v>
      </c>
      <c r="T165" s="21">
        <f>Table17[[#This Row],[TwDA1]]/100*5</f>
        <v>13385.191346400003</v>
      </c>
      <c r="U165" s="21">
        <v>0.13</v>
      </c>
      <c r="V165" s="49">
        <v>0.296574570062</v>
      </c>
      <c r="W165" s="49">
        <f>Table17[[#This Row],[DA]]*1000000</f>
        <v>296574.57006200001</v>
      </c>
      <c r="X165" s="21">
        <f>0.02*POWER(Table17[[#This Row],[ThDA2]],1.95)</f>
        <v>1.8693521385831555E-3</v>
      </c>
      <c r="Y165" s="21">
        <v>1.2999999999999999E-3</v>
      </c>
      <c r="Z165" s="21">
        <v>0.1</v>
      </c>
      <c r="AA165" s="63">
        <v>1.8693521385831555E-3</v>
      </c>
      <c r="AB165" s="8" t="s">
        <v>180</v>
      </c>
      <c r="AC165" s="36" t="s">
        <v>180</v>
      </c>
      <c r="AD165" s="12" t="s">
        <v>27</v>
      </c>
      <c r="AE165" s="11" t="s">
        <v>7</v>
      </c>
      <c r="AF165" s="14"/>
      <c r="AG165" s="8"/>
      <c r="AH165" s="8"/>
      <c r="AI165" s="8"/>
      <c r="AJ165" s="8"/>
      <c r="AK165" s="8"/>
      <c r="AL165" s="4">
        <v>61</v>
      </c>
      <c r="AM165" s="73" t="s">
        <v>21</v>
      </c>
    </row>
    <row r="166" spans="1:39" ht="99.95" customHeight="1" x14ac:dyDescent="0.2">
      <c r="A166" s="71" t="s">
        <v>211</v>
      </c>
      <c r="B166" s="8" t="s">
        <v>838</v>
      </c>
      <c r="C166" s="55" t="s">
        <v>345</v>
      </c>
      <c r="D166" s="4">
        <v>165</v>
      </c>
      <c r="E166" s="8">
        <v>213</v>
      </c>
      <c r="F166" s="52"/>
      <c r="G166" s="52"/>
      <c r="H166" s="21">
        <v>-43.465877999999996</v>
      </c>
      <c r="I166" s="21">
        <v>171.23046099999999</v>
      </c>
      <c r="J166" s="8" t="s">
        <v>363</v>
      </c>
      <c r="K166" s="4"/>
      <c r="L166" s="10"/>
      <c r="M166" s="10"/>
      <c r="N166" s="10"/>
      <c r="O166" s="21"/>
      <c r="P166" s="49">
        <v>371611.59662199998</v>
      </c>
      <c r="Q166" s="49">
        <f>Table17[[#This Row],[ThDA1]]/1000000</f>
        <v>0.371611596622</v>
      </c>
      <c r="R166" s="49">
        <f>Table17[[#This Row],[ThDA2]]/100*5</f>
        <v>1.8580579831100001E-2</v>
      </c>
      <c r="S166" s="49">
        <v>357668.219591</v>
      </c>
      <c r="T166" s="21">
        <f>Table17[[#This Row],[TwDA1]]/100*5</f>
        <v>17883.410979549997</v>
      </c>
      <c r="U166" s="21"/>
      <c r="V166" s="49">
        <v>0.371611596622</v>
      </c>
      <c r="W166" s="49">
        <f>Table17[[#This Row],[DA]]*1000000</f>
        <v>371611.59662199998</v>
      </c>
      <c r="X166" s="21">
        <f>0.02*POWER(Table17[[#This Row],[ThDA2]],1.95)</f>
        <v>2.9020443772550366E-3</v>
      </c>
      <c r="Y166" s="21"/>
      <c r="Z166" s="21"/>
      <c r="AA166" s="63">
        <v>2.9020443772550366E-3</v>
      </c>
      <c r="AB166" s="8" t="s">
        <v>180</v>
      </c>
      <c r="AC166" s="36" t="s">
        <v>180</v>
      </c>
      <c r="AD166" s="12" t="s">
        <v>27</v>
      </c>
      <c r="AE166" s="11" t="s">
        <v>7</v>
      </c>
      <c r="AF166" s="14"/>
      <c r="AG166" s="8"/>
      <c r="AH166" s="8"/>
      <c r="AI166" s="8"/>
      <c r="AJ166" s="8"/>
      <c r="AK166" s="8"/>
      <c r="AL166" s="4">
        <v>49</v>
      </c>
      <c r="AM166" s="73" t="s">
        <v>205</v>
      </c>
    </row>
    <row r="167" spans="1:39" ht="99.95" customHeight="1" x14ac:dyDescent="0.2">
      <c r="A167" s="71" t="s">
        <v>613</v>
      </c>
      <c r="B167" s="8" t="s">
        <v>838</v>
      </c>
      <c r="C167" s="55" t="s">
        <v>345</v>
      </c>
      <c r="D167" s="4">
        <v>166</v>
      </c>
      <c r="E167" s="8">
        <v>221</v>
      </c>
      <c r="F167" s="8" t="s">
        <v>159</v>
      </c>
      <c r="G167" s="52"/>
      <c r="H167" s="21">
        <v>-43.466424000000004</v>
      </c>
      <c r="I167" s="21">
        <v>170.76932300000001</v>
      </c>
      <c r="J167" s="8" t="s">
        <v>365</v>
      </c>
      <c r="K167" s="4">
        <v>3370</v>
      </c>
      <c r="L167" s="10">
        <v>3370</v>
      </c>
      <c r="M167" s="28">
        <v>-1420</v>
      </c>
      <c r="N167" s="10">
        <v>-1420</v>
      </c>
      <c r="O167" s="21">
        <v>880</v>
      </c>
      <c r="P167" s="49">
        <v>748422.74695599999</v>
      </c>
      <c r="Q167" s="49">
        <f>Table17[[#This Row],[ThDA1]]/1000000</f>
        <v>0.74842274695599997</v>
      </c>
      <c r="R167" s="49">
        <f>Table17[[#This Row],[ThDA2]]/100*5</f>
        <v>3.7421137347799997E-2</v>
      </c>
      <c r="S167" s="49">
        <v>612703.92895600002</v>
      </c>
      <c r="T167" s="21">
        <f>Table17[[#This Row],[TwDA1]]/100*5</f>
        <v>30635.196447800001</v>
      </c>
      <c r="U167" s="21">
        <v>0.35</v>
      </c>
      <c r="V167" s="49">
        <v>0.74842274695599997</v>
      </c>
      <c r="W167" s="49">
        <f>Table17[[#This Row],[DA]]*1000000</f>
        <v>748422.74695599999</v>
      </c>
      <c r="X167" s="21">
        <f>0.02*POWER(Table17[[#This Row],[ThDA2]],1.95)</f>
        <v>1.136623429395772E-2</v>
      </c>
      <c r="Y167" s="21">
        <v>0.01</v>
      </c>
      <c r="Z167" s="21">
        <v>1</v>
      </c>
      <c r="AA167" s="63">
        <v>1.136623429395772E-2</v>
      </c>
      <c r="AB167" s="8" t="s">
        <v>180</v>
      </c>
      <c r="AC167" s="36" t="s">
        <v>180</v>
      </c>
      <c r="AD167" s="12" t="s">
        <v>27</v>
      </c>
      <c r="AE167" s="11" t="s">
        <v>7</v>
      </c>
      <c r="AF167" s="14"/>
      <c r="AG167" s="8"/>
      <c r="AH167" s="8"/>
      <c r="AI167" s="8"/>
      <c r="AJ167" s="8"/>
      <c r="AK167" s="8"/>
      <c r="AL167" s="4">
        <v>61</v>
      </c>
      <c r="AM167" s="73" t="s">
        <v>21</v>
      </c>
    </row>
    <row r="168" spans="1:39" ht="99.95" customHeight="1" x14ac:dyDescent="0.2">
      <c r="A168" s="71" t="s">
        <v>667</v>
      </c>
      <c r="B168" s="8" t="s">
        <v>838</v>
      </c>
      <c r="C168" s="55" t="s">
        <v>346</v>
      </c>
      <c r="D168" s="4">
        <v>167</v>
      </c>
      <c r="E168" s="8">
        <v>223</v>
      </c>
      <c r="F168" s="52"/>
      <c r="G168" s="52"/>
      <c r="H168" s="21">
        <v>-43.466653999999998</v>
      </c>
      <c r="I168" s="21">
        <v>170.91601700000001</v>
      </c>
      <c r="J168" s="8" t="s">
        <v>365</v>
      </c>
      <c r="K168" s="4"/>
      <c r="L168" s="10"/>
      <c r="M168" s="10"/>
      <c r="N168" s="10"/>
      <c r="O168" s="21"/>
      <c r="P168" s="30">
        <v>215769.64160500001</v>
      </c>
      <c r="Q168" s="30">
        <f>Table17[[#This Row],[ThDA1]]/1000000</f>
        <v>0.21576964160500001</v>
      </c>
      <c r="R168" s="49">
        <f>Table17[[#This Row],[ThDA2]]/100*5</f>
        <v>1.0788482080250001E-2</v>
      </c>
      <c r="S168" s="30">
        <v>184692.41703499999</v>
      </c>
      <c r="T168" s="21">
        <f>Table17[[#This Row],[TwDA1]]/100*5</f>
        <v>9234.6208517499999</v>
      </c>
      <c r="U168" s="21">
        <v>0.19906499999999999</v>
      </c>
      <c r="V168" s="30">
        <v>0.21576964160500001</v>
      </c>
      <c r="W168" s="30">
        <f>Table17[[#This Row],[DA]]*1000000</f>
        <v>215769.64160500001</v>
      </c>
      <c r="X168" s="21">
        <f>0.02*POWER(Table17[[#This Row],[ThDA2]],1.95)</f>
        <v>1.0053358254815997E-3</v>
      </c>
      <c r="Y168" s="21"/>
      <c r="Z168" s="21"/>
      <c r="AA168" s="63">
        <v>1.0053358254815997E-3</v>
      </c>
      <c r="AB168" s="8" t="s">
        <v>180</v>
      </c>
      <c r="AC168" s="33" t="s">
        <v>180</v>
      </c>
      <c r="AD168" s="12" t="s">
        <v>27</v>
      </c>
      <c r="AE168" s="11" t="s">
        <v>7</v>
      </c>
      <c r="AF168" s="14"/>
      <c r="AG168" s="33"/>
      <c r="AH168" s="8"/>
      <c r="AI168" s="8"/>
      <c r="AJ168" s="8"/>
      <c r="AK168" s="8"/>
      <c r="AL168" s="4">
        <v>10</v>
      </c>
      <c r="AM168" s="73" t="s">
        <v>243</v>
      </c>
    </row>
    <row r="169" spans="1:39" ht="99.95" customHeight="1" x14ac:dyDescent="0.2">
      <c r="A169" s="71" t="s">
        <v>187</v>
      </c>
      <c r="B169" s="8" t="s">
        <v>838</v>
      </c>
      <c r="C169" s="55" t="s">
        <v>346</v>
      </c>
      <c r="D169" s="4">
        <v>168</v>
      </c>
      <c r="E169" s="8" t="s">
        <v>187</v>
      </c>
      <c r="F169" s="52"/>
      <c r="G169" s="52"/>
      <c r="H169" s="30">
        <v>-43.511271000000001</v>
      </c>
      <c r="I169" s="30">
        <v>170.189649</v>
      </c>
      <c r="J169" s="8" t="s">
        <v>388</v>
      </c>
      <c r="K169" s="4">
        <v>-59</v>
      </c>
      <c r="L169" s="4">
        <v>-59</v>
      </c>
      <c r="M169" s="10">
        <v>2009</v>
      </c>
      <c r="N169" s="10">
        <v>2009</v>
      </c>
      <c r="O169" s="21"/>
      <c r="P169" s="30">
        <v>17578.370128999999</v>
      </c>
      <c r="Q169" s="30">
        <f>Table17[[#This Row],[ThDA1]]/1000000</f>
        <v>1.7578370128999998E-2</v>
      </c>
      <c r="R169" s="49">
        <f>Table17[[#This Row],[ThDA2]]/100*5</f>
        <v>8.7891850644999979E-4</v>
      </c>
      <c r="S169" s="30">
        <v>17216.509515000002</v>
      </c>
      <c r="T169" s="21">
        <f>Table17[[#This Row],[TwDA1]]/100*5</f>
        <v>860.82547575000012</v>
      </c>
      <c r="U169" s="41"/>
      <c r="V169" s="30">
        <v>1.7578370128999998E-2</v>
      </c>
      <c r="W169" s="30">
        <f>Table17[[#This Row],[DA]]*1000000</f>
        <v>17578.370128999999</v>
      </c>
      <c r="X169" s="21">
        <f>0.02*POWER(Table17[[#This Row],[ThDA2]],1.95)</f>
        <v>7.5637693129089646E-6</v>
      </c>
      <c r="Y169" s="21">
        <v>1.7208000000000001E-8</v>
      </c>
      <c r="Z169" s="21"/>
      <c r="AA169" s="63">
        <v>7.5637693129089646E-6</v>
      </c>
      <c r="AB169" s="8" t="s">
        <v>180</v>
      </c>
      <c r="AC169" s="33" t="s">
        <v>180</v>
      </c>
      <c r="AD169" s="12" t="s">
        <v>922</v>
      </c>
      <c r="AE169" s="11" t="s">
        <v>7</v>
      </c>
      <c r="AF169" s="14"/>
      <c r="AG169" s="8"/>
      <c r="AH169" s="8"/>
      <c r="AI169" s="8"/>
      <c r="AJ169" s="8"/>
      <c r="AK169" s="8" t="s">
        <v>429</v>
      </c>
      <c r="AL169" s="4">
        <v>10</v>
      </c>
      <c r="AM169" s="73" t="s">
        <v>243</v>
      </c>
    </row>
    <row r="170" spans="1:39" ht="99.95" customHeight="1" x14ac:dyDescent="0.2">
      <c r="A170" s="71" t="s">
        <v>424</v>
      </c>
      <c r="B170" s="8" t="s">
        <v>838</v>
      </c>
      <c r="C170" s="55" t="s">
        <v>346</v>
      </c>
      <c r="D170" s="4">
        <v>169</v>
      </c>
      <c r="E170" s="8" t="s">
        <v>198</v>
      </c>
      <c r="F170" s="52"/>
      <c r="G170" s="52"/>
      <c r="H170" s="30">
        <v>-43.51435</v>
      </c>
      <c r="I170" s="30">
        <v>170.12821700000001</v>
      </c>
      <c r="J170" s="8" t="s">
        <v>394</v>
      </c>
      <c r="K170" s="4">
        <v>-60</v>
      </c>
      <c r="L170" s="4">
        <v>-60</v>
      </c>
      <c r="M170" s="10">
        <v>2010</v>
      </c>
      <c r="N170" s="10">
        <v>2010</v>
      </c>
      <c r="O170" s="21"/>
      <c r="P170" s="30">
        <v>3679.52745</v>
      </c>
      <c r="Q170" s="30">
        <f>Table17[[#This Row],[ThDA1]]/1000000</f>
        <v>3.6795274500000001E-3</v>
      </c>
      <c r="R170" s="49">
        <f>Table17[[#This Row],[ThDA2]]/100*5</f>
        <v>1.839763725E-4</v>
      </c>
      <c r="S170" s="30">
        <v>3584.6215830000001</v>
      </c>
      <c r="T170" s="21">
        <f>Table17[[#This Row],[TwDA1]]/100*5</f>
        <v>179.23107915</v>
      </c>
      <c r="U170" s="21">
        <v>3.6570763670000003E-3</v>
      </c>
      <c r="V170" s="30">
        <v>3.6795274500000001E-3</v>
      </c>
      <c r="W170" s="30">
        <f>Table17[[#This Row],[DA]]*1000000</f>
        <v>3679.52745</v>
      </c>
      <c r="X170" s="21">
        <f>0.02*POWER(Table17[[#This Row],[ThDA2]],1.95)</f>
        <v>3.5836409260642393E-7</v>
      </c>
      <c r="Y170" s="21">
        <v>3.6570763670000003E-3</v>
      </c>
      <c r="Z170" s="21"/>
      <c r="AA170" s="63">
        <v>3.5836409260642393E-7</v>
      </c>
      <c r="AB170" s="8" t="s">
        <v>185</v>
      </c>
      <c r="AC170" s="33" t="s">
        <v>185</v>
      </c>
      <c r="AD170" s="12" t="s">
        <v>922</v>
      </c>
      <c r="AE170" s="11" t="s">
        <v>7</v>
      </c>
      <c r="AF170" s="14"/>
      <c r="AG170" s="8"/>
      <c r="AH170" s="8"/>
      <c r="AI170" s="8"/>
      <c r="AJ170" s="8"/>
      <c r="AK170" s="8" t="s">
        <v>425</v>
      </c>
      <c r="AL170" s="4">
        <v>10</v>
      </c>
      <c r="AM170" s="73" t="s">
        <v>243</v>
      </c>
    </row>
    <row r="171" spans="1:39" ht="99.95" customHeight="1" x14ac:dyDescent="0.2">
      <c r="A171" s="71" t="s">
        <v>186</v>
      </c>
      <c r="B171" s="8" t="s">
        <v>838</v>
      </c>
      <c r="C171" s="55" t="s">
        <v>346</v>
      </c>
      <c r="D171" s="4">
        <v>170</v>
      </c>
      <c r="E171" s="8" t="s">
        <v>186</v>
      </c>
      <c r="F171" s="52"/>
      <c r="G171" s="52"/>
      <c r="H171" s="30">
        <v>-43.520429999999998</v>
      </c>
      <c r="I171" s="30">
        <v>170.21860100000001</v>
      </c>
      <c r="J171" s="8" t="s">
        <v>388</v>
      </c>
      <c r="K171" s="4">
        <v>-58</v>
      </c>
      <c r="L171" s="4">
        <v>-58</v>
      </c>
      <c r="M171" s="10">
        <v>2008</v>
      </c>
      <c r="N171" s="10">
        <v>2008</v>
      </c>
      <c r="O171" s="21"/>
      <c r="P171" s="30">
        <v>45918.246005000001</v>
      </c>
      <c r="Q171" s="30">
        <f>Table17[[#This Row],[ThDA1]]/1000000</f>
        <v>4.5918246005000003E-2</v>
      </c>
      <c r="R171" s="49">
        <f>Table17[[#This Row],[ThDA2]]/100*5</f>
        <v>2.29591230025E-3</v>
      </c>
      <c r="S171" s="30">
        <v>45170.610513</v>
      </c>
      <c r="T171" s="21">
        <f>Table17[[#This Row],[TwDA1]]/100*5</f>
        <v>2258.5305256499996</v>
      </c>
      <c r="U171" s="41"/>
      <c r="V171" s="30">
        <v>4.5918246005000003E-2</v>
      </c>
      <c r="W171" s="30">
        <f>Table17[[#This Row],[DA]]*1000000</f>
        <v>45918.246005000001</v>
      </c>
      <c r="X171" s="21">
        <f>0.02*POWER(Table17[[#This Row],[ThDA2]],1.95)</f>
        <v>4.9192773855110146E-5</v>
      </c>
      <c r="Y171" s="21">
        <v>4.5199999999999994E-8</v>
      </c>
      <c r="Z171" s="21"/>
      <c r="AA171" s="63">
        <v>4.9192773855110146E-5</v>
      </c>
      <c r="AB171" s="8" t="s">
        <v>180</v>
      </c>
      <c r="AC171" s="33" t="s">
        <v>180</v>
      </c>
      <c r="AD171" s="12" t="s">
        <v>922</v>
      </c>
      <c r="AE171" s="11" t="s">
        <v>7</v>
      </c>
      <c r="AF171" s="14"/>
      <c r="AG171" s="8"/>
      <c r="AH171" s="8"/>
      <c r="AI171" s="8"/>
      <c r="AJ171" s="8"/>
      <c r="AK171" s="8" t="s">
        <v>428</v>
      </c>
      <c r="AL171" s="4">
        <v>10</v>
      </c>
      <c r="AM171" s="73" t="s">
        <v>243</v>
      </c>
    </row>
    <row r="172" spans="1:39" ht="99.95" customHeight="1" x14ac:dyDescent="0.2">
      <c r="A172" s="71" t="s">
        <v>226</v>
      </c>
      <c r="B172" s="8" t="s">
        <v>838</v>
      </c>
      <c r="C172" s="55" t="s">
        <v>346</v>
      </c>
      <c r="D172" s="4">
        <v>171</v>
      </c>
      <c r="E172" s="20" t="s">
        <v>227</v>
      </c>
      <c r="F172" s="52"/>
      <c r="G172" s="52"/>
      <c r="H172" s="21">
        <v>-43.523893000000001</v>
      </c>
      <c r="I172" s="21">
        <v>170.40735799999999</v>
      </c>
      <c r="J172" s="8" t="s">
        <v>366</v>
      </c>
      <c r="K172" s="4">
        <v>-29</v>
      </c>
      <c r="L172" s="10">
        <v>-29</v>
      </c>
      <c r="M172" s="10">
        <v>1979</v>
      </c>
      <c r="N172" s="10">
        <v>1979</v>
      </c>
      <c r="O172" s="21"/>
      <c r="P172" s="30">
        <v>399859.068822</v>
      </c>
      <c r="Q172" s="30">
        <f>Table17[[#This Row],[ThDA1]]/1000000</f>
        <v>0.39985906882200001</v>
      </c>
      <c r="R172" s="49">
        <f>Table17[[#This Row],[ThDA2]]/100*5</f>
        <v>1.9992953441099998E-2</v>
      </c>
      <c r="S172" s="30">
        <v>372922.76798200002</v>
      </c>
      <c r="T172" s="21">
        <f>Table17[[#This Row],[TwDA1]]/100*5</f>
        <v>18646.1383991</v>
      </c>
      <c r="U172" s="21">
        <v>0.43</v>
      </c>
      <c r="V172" s="30">
        <v>0.39985906882200001</v>
      </c>
      <c r="W172" s="30">
        <f>Table17[[#This Row],[DA]]*1000000</f>
        <v>399859.068822</v>
      </c>
      <c r="X172" s="21">
        <f>0.02*POWER(Table17[[#This Row],[ThDA2]],1.95)</f>
        <v>3.347715543303298E-3</v>
      </c>
      <c r="Y172" s="21">
        <v>0.2</v>
      </c>
      <c r="Z172" s="21"/>
      <c r="AA172" s="63">
        <v>3.347715543303298E-3</v>
      </c>
      <c r="AB172" s="8" t="s">
        <v>180</v>
      </c>
      <c r="AC172" s="33" t="s">
        <v>180</v>
      </c>
      <c r="AD172" s="12" t="s">
        <v>350</v>
      </c>
      <c r="AE172" s="11" t="s">
        <v>7</v>
      </c>
      <c r="AF172" s="14"/>
      <c r="AG172" s="8"/>
      <c r="AH172" s="8"/>
      <c r="AI172" s="8"/>
      <c r="AJ172" s="8" t="s">
        <v>226</v>
      </c>
      <c r="AK172" s="20" t="s">
        <v>762</v>
      </c>
      <c r="AL172" s="4">
        <v>1</v>
      </c>
      <c r="AM172" s="78" t="s">
        <v>778</v>
      </c>
    </row>
    <row r="173" spans="1:39" ht="99.95" customHeight="1" x14ac:dyDescent="0.2">
      <c r="A173" s="71" t="s">
        <v>608</v>
      </c>
      <c r="B173" s="8" t="s">
        <v>838</v>
      </c>
      <c r="C173" s="55" t="s">
        <v>345</v>
      </c>
      <c r="D173" s="4">
        <v>172</v>
      </c>
      <c r="E173" s="8">
        <v>249</v>
      </c>
      <c r="F173" s="8" t="s">
        <v>162</v>
      </c>
      <c r="G173" s="52"/>
      <c r="H173" s="21">
        <v>-43.524849000000003</v>
      </c>
      <c r="I173" s="21">
        <v>170.507822</v>
      </c>
      <c r="J173" s="8" t="s">
        <v>366</v>
      </c>
      <c r="K173" s="4">
        <v>1700</v>
      </c>
      <c r="L173" s="10">
        <v>1700</v>
      </c>
      <c r="M173" s="10">
        <v>250</v>
      </c>
      <c r="N173" s="10">
        <v>250</v>
      </c>
      <c r="O173" s="21">
        <v>440</v>
      </c>
      <c r="P173" s="49">
        <v>990643.27599200001</v>
      </c>
      <c r="Q173" s="49">
        <f>Table17[[#This Row],[ThDA1]]/1000000</f>
        <v>0.99064327599199997</v>
      </c>
      <c r="R173" s="49">
        <f>Table17[[#This Row],[ThDA2]]/100*5</f>
        <v>4.9532163799600001E-2</v>
      </c>
      <c r="S173" s="49">
        <v>872371.853092</v>
      </c>
      <c r="T173" s="21">
        <f>Table17[[#This Row],[TwDA1]]/100*5</f>
        <v>43618.592654599997</v>
      </c>
      <c r="U173" s="21">
        <v>0.84</v>
      </c>
      <c r="V173" s="49">
        <v>0.99064327599199997</v>
      </c>
      <c r="W173" s="49">
        <f>Table17[[#This Row],[DA]]*1000000</f>
        <v>990643.27599200001</v>
      </c>
      <c r="X173" s="21">
        <f>0.02*POWER(Table17[[#This Row],[ThDA2]],1.95)</f>
        <v>1.9636709849192927E-2</v>
      </c>
      <c r="Y173" s="21">
        <v>2.1000000000000001E-2</v>
      </c>
      <c r="Z173" s="21">
        <v>3</v>
      </c>
      <c r="AA173" s="63">
        <v>1.9636709849192927E-2</v>
      </c>
      <c r="AB173" s="8" t="s">
        <v>180</v>
      </c>
      <c r="AC173" s="36" t="s">
        <v>180</v>
      </c>
      <c r="AD173" s="12" t="s">
        <v>27</v>
      </c>
      <c r="AE173" s="11" t="s">
        <v>7</v>
      </c>
      <c r="AF173" s="14"/>
      <c r="AG173" s="8"/>
      <c r="AH173" s="8"/>
      <c r="AI173" s="8"/>
      <c r="AJ173" s="8"/>
      <c r="AK173" s="8"/>
      <c r="AL173" s="4">
        <v>61</v>
      </c>
      <c r="AM173" s="73" t="s">
        <v>21</v>
      </c>
    </row>
    <row r="174" spans="1:39" ht="99.95" customHeight="1" x14ac:dyDescent="0.2">
      <c r="A174" s="71" t="s">
        <v>609</v>
      </c>
      <c r="B174" s="8" t="s">
        <v>838</v>
      </c>
      <c r="C174" s="55" t="s">
        <v>345</v>
      </c>
      <c r="D174" s="4">
        <v>173</v>
      </c>
      <c r="E174" s="8">
        <v>252</v>
      </c>
      <c r="F174" s="8" t="s">
        <v>163</v>
      </c>
      <c r="G174" s="52"/>
      <c r="H174" s="21">
        <v>-43.525224999999999</v>
      </c>
      <c r="I174" s="21">
        <v>170.52450200000001</v>
      </c>
      <c r="J174" s="8" t="s">
        <v>366</v>
      </c>
      <c r="K174" s="4">
        <v>150</v>
      </c>
      <c r="L174" s="10">
        <v>150</v>
      </c>
      <c r="M174" s="10">
        <v>1800</v>
      </c>
      <c r="N174" s="10">
        <v>1800</v>
      </c>
      <c r="O174" s="21">
        <v>40</v>
      </c>
      <c r="P174" s="49">
        <v>321637.50574300002</v>
      </c>
      <c r="Q174" s="49">
        <f>Table17[[#This Row],[ThDA1]]/1000000</f>
        <v>0.32163750574300004</v>
      </c>
      <c r="R174" s="49">
        <f>Table17[[#This Row],[ThDA2]]/100*5</f>
        <v>1.6081875287150001E-2</v>
      </c>
      <c r="S174" s="49">
        <v>267812.22151100001</v>
      </c>
      <c r="T174" s="21">
        <f>Table17[[#This Row],[TwDA1]]/100*5</f>
        <v>13390.611075550001</v>
      </c>
      <c r="U174" s="21">
        <v>0.26</v>
      </c>
      <c r="V174" s="49">
        <v>0.32163750574300004</v>
      </c>
      <c r="W174" s="49">
        <f>Table17[[#This Row],[DA]]*1000000</f>
        <v>321637.50574300002</v>
      </c>
      <c r="X174" s="21">
        <f>0.02*POWER(Table17[[#This Row],[ThDA2]],1.95)</f>
        <v>2.1897525083952379E-3</v>
      </c>
      <c r="Y174" s="21">
        <v>0.01</v>
      </c>
      <c r="Z174" s="21"/>
      <c r="AA174" s="63">
        <v>2.1897525083952379E-3</v>
      </c>
      <c r="AB174" s="8" t="s">
        <v>180</v>
      </c>
      <c r="AC174" s="36" t="s">
        <v>180</v>
      </c>
      <c r="AD174" s="12" t="s">
        <v>27</v>
      </c>
      <c r="AE174" s="11" t="s">
        <v>7</v>
      </c>
      <c r="AF174" s="14"/>
      <c r="AG174" s="8"/>
      <c r="AH174" s="8"/>
      <c r="AI174" s="8"/>
      <c r="AJ174" s="8"/>
      <c r="AK174" s="8"/>
      <c r="AL174" s="4">
        <v>63</v>
      </c>
      <c r="AM174" s="73" t="s">
        <v>68</v>
      </c>
    </row>
    <row r="175" spans="1:39" ht="99.95" customHeight="1" x14ac:dyDescent="0.2">
      <c r="A175" s="71" t="s">
        <v>189</v>
      </c>
      <c r="B175" s="8" t="s">
        <v>838</v>
      </c>
      <c r="C175" s="55" t="s">
        <v>346</v>
      </c>
      <c r="D175" s="4">
        <v>174</v>
      </c>
      <c r="E175" s="8" t="s">
        <v>189</v>
      </c>
      <c r="F175" s="52"/>
      <c r="G175" s="52"/>
      <c r="H175" s="30">
        <v>-43.526232</v>
      </c>
      <c r="I175" s="30">
        <v>170.20504600000001</v>
      </c>
      <c r="J175" s="8" t="s">
        <v>394</v>
      </c>
      <c r="K175" s="4">
        <v>-60</v>
      </c>
      <c r="L175" s="4">
        <v>-60</v>
      </c>
      <c r="M175" s="10">
        <v>2010</v>
      </c>
      <c r="N175" s="10">
        <v>2010</v>
      </c>
      <c r="O175" s="21"/>
      <c r="P175" s="30">
        <v>23472.252336000001</v>
      </c>
      <c r="Q175" s="30">
        <f>Table17[[#This Row],[ThDA1]]/1000000</f>
        <v>2.3472252336000001E-2</v>
      </c>
      <c r="R175" s="49">
        <f>Table17[[#This Row],[ThDA2]]/100*5</f>
        <v>1.1736126168000001E-3</v>
      </c>
      <c r="S175" s="30">
        <v>22803.045012999999</v>
      </c>
      <c r="T175" s="21">
        <f>Table17[[#This Row],[TwDA1]]/100*5</f>
        <v>1140.15225065</v>
      </c>
      <c r="U175" s="41"/>
      <c r="V175" s="30">
        <v>2.3472252336000001E-2</v>
      </c>
      <c r="W175" s="30">
        <f>Table17[[#This Row],[DA]]*1000000</f>
        <v>23472.252336000001</v>
      </c>
      <c r="X175" s="21">
        <f>0.02*POWER(Table17[[#This Row],[ThDA2]],1.95)</f>
        <v>1.3292656682812121E-5</v>
      </c>
      <c r="Y175" s="21">
        <v>2.2623E-8</v>
      </c>
      <c r="Z175" s="21"/>
      <c r="AA175" s="63">
        <v>1.3292656682812121E-5</v>
      </c>
      <c r="AB175" s="8" t="s">
        <v>180</v>
      </c>
      <c r="AC175" s="33" t="s">
        <v>180</v>
      </c>
      <c r="AD175" s="12" t="s">
        <v>922</v>
      </c>
      <c r="AE175" s="11" t="s">
        <v>7</v>
      </c>
      <c r="AF175" s="14"/>
      <c r="AG175" s="8"/>
      <c r="AH175" s="8"/>
      <c r="AI175" s="8"/>
      <c r="AJ175" s="8"/>
      <c r="AK175" s="8" t="s">
        <v>430</v>
      </c>
      <c r="AL175" s="4">
        <v>10</v>
      </c>
      <c r="AM175" s="73" t="s">
        <v>243</v>
      </c>
    </row>
    <row r="176" spans="1:39" ht="99.95" customHeight="1" x14ac:dyDescent="0.2">
      <c r="A176" s="71" t="s">
        <v>212</v>
      </c>
      <c r="B176" s="8" t="s">
        <v>838</v>
      </c>
      <c r="C176" s="55" t="s">
        <v>345</v>
      </c>
      <c r="D176" s="4">
        <v>175</v>
      </c>
      <c r="E176" s="8">
        <v>245</v>
      </c>
      <c r="F176" s="52"/>
      <c r="G176" s="52"/>
      <c r="H176" s="21">
        <v>-43.537866000000001</v>
      </c>
      <c r="I176" s="21">
        <v>171.388713</v>
      </c>
      <c r="J176" s="8" t="s">
        <v>364</v>
      </c>
      <c r="K176" s="4"/>
      <c r="L176" s="10"/>
      <c r="M176" s="10"/>
      <c r="N176" s="10"/>
      <c r="O176" s="21"/>
      <c r="P176" s="49">
        <v>907454.31036799995</v>
      </c>
      <c r="Q176" s="49">
        <f>Table17[[#This Row],[ThDA1]]/1000000</f>
        <v>0.90745431036799995</v>
      </c>
      <c r="R176" s="49">
        <f>Table17[[#This Row],[ThDA2]]/100*5</f>
        <v>4.5372715518399998E-2</v>
      </c>
      <c r="S176" s="49">
        <v>862357.60936400003</v>
      </c>
      <c r="T176" s="21">
        <f>Table17[[#This Row],[TwDA1]]/100*5</f>
        <v>43117.880468200005</v>
      </c>
      <c r="U176" s="21"/>
      <c r="V176" s="49">
        <v>0.90745431036799995</v>
      </c>
      <c r="W176" s="49">
        <f>Table17[[#This Row],[DA]]*1000000</f>
        <v>907454.31036799995</v>
      </c>
      <c r="X176" s="21">
        <f>0.02*POWER(Table17[[#This Row],[ThDA2]],1.95)</f>
        <v>1.6549630163707744E-2</v>
      </c>
      <c r="Y176" s="21"/>
      <c r="Z176" s="21"/>
      <c r="AA176" s="63">
        <v>1.6549630163707744E-2</v>
      </c>
      <c r="AB176" s="8" t="s">
        <v>180</v>
      </c>
      <c r="AC176" s="36" t="s">
        <v>180</v>
      </c>
      <c r="AD176" s="12" t="s">
        <v>27</v>
      </c>
      <c r="AE176" s="11" t="s">
        <v>7</v>
      </c>
      <c r="AF176" s="14"/>
      <c r="AG176" s="8"/>
      <c r="AH176" s="8"/>
      <c r="AI176" s="8"/>
      <c r="AJ176" s="8"/>
      <c r="AK176" s="8"/>
      <c r="AL176" s="4">
        <v>49</v>
      </c>
      <c r="AM176" s="73" t="s">
        <v>205</v>
      </c>
    </row>
    <row r="177" spans="1:39" ht="99.95" customHeight="1" x14ac:dyDescent="0.2">
      <c r="A177" s="71" t="s">
        <v>184</v>
      </c>
      <c r="B177" s="8" t="s">
        <v>838</v>
      </c>
      <c r="C177" s="55" t="s">
        <v>346</v>
      </c>
      <c r="D177" s="4">
        <v>176</v>
      </c>
      <c r="E177" s="8" t="s">
        <v>184</v>
      </c>
      <c r="F177" s="52"/>
      <c r="G177" s="52"/>
      <c r="H177" s="30">
        <v>-43.539709999999999</v>
      </c>
      <c r="I177" s="30">
        <v>170.199488</v>
      </c>
      <c r="J177" s="8" t="s">
        <v>394</v>
      </c>
      <c r="K177" s="4" t="s">
        <v>181</v>
      </c>
      <c r="L177" s="10">
        <v>100</v>
      </c>
      <c r="M177" s="10" t="s">
        <v>427</v>
      </c>
      <c r="N177" s="10">
        <v>1850</v>
      </c>
      <c r="O177" s="21"/>
      <c r="P177" s="30">
        <v>53791.575052</v>
      </c>
      <c r="Q177" s="30">
        <f>Table17[[#This Row],[ThDA1]]/1000000</f>
        <v>5.3791575052000003E-2</v>
      </c>
      <c r="R177" s="49">
        <f>Table17[[#This Row],[ThDA2]]/100*5</f>
        <v>2.6895787526000003E-3</v>
      </c>
      <c r="S177" s="30">
        <v>27179.644581</v>
      </c>
      <c r="T177" s="21">
        <f>Table17[[#This Row],[TwDA1]]/100*5</f>
        <v>1358.9822290500001</v>
      </c>
      <c r="U177" s="41"/>
      <c r="V177" s="30">
        <v>5.3791575052000003E-2</v>
      </c>
      <c r="W177" s="30">
        <f>Table17[[#This Row],[DA]]*1000000</f>
        <v>53791.575052</v>
      </c>
      <c r="X177" s="21">
        <f>0.02*POWER(Table17[[#This Row],[ThDA2]],1.95)</f>
        <v>6.6976554838623834E-5</v>
      </c>
      <c r="Y177" s="21">
        <v>2.7423E-8</v>
      </c>
      <c r="Z177" s="21"/>
      <c r="AA177" s="63">
        <v>6.6976554838623834E-5</v>
      </c>
      <c r="AB177" s="8" t="s">
        <v>180</v>
      </c>
      <c r="AC177" s="33" t="s">
        <v>180</v>
      </c>
      <c r="AD177" s="12" t="s">
        <v>27</v>
      </c>
      <c r="AE177" s="11" t="s">
        <v>7</v>
      </c>
      <c r="AF177" s="14"/>
      <c r="AG177" s="8"/>
      <c r="AH177" s="8"/>
      <c r="AI177" s="8"/>
      <c r="AJ177" s="8"/>
      <c r="AK177" s="8"/>
      <c r="AL177" s="4">
        <v>10</v>
      </c>
      <c r="AM177" s="73" t="s">
        <v>243</v>
      </c>
    </row>
    <row r="178" spans="1:39" ht="99.95" customHeight="1" x14ac:dyDescent="0.2">
      <c r="A178" s="71" t="s">
        <v>611</v>
      </c>
      <c r="B178" s="8" t="s">
        <v>838</v>
      </c>
      <c r="C178" s="55" t="s">
        <v>346</v>
      </c>
      <c r="D178" s="4">
        <v>177</v>
      </c>
      <c r="E178" s="8">
        <v>264</v>
      </c>
      <c r="F178" s="52"/>
      <c r="G178" s="52"/>
      <c r="H178" s="21">
        <v>-43.554533999999997</v>
      </c>
      <c r="I178" s="21">
        <v>170.76942299999999</v>
      </c>
      <c r="J178" s="8" t="s">
        <v>365</v>
      </c>
      <c r="K178" s="4"/>
      <c r="L178" s="10"/>
      <c r="M178" s="10"/>
      <c r="N178" s="10"/>
      <c r="O178" s="21"/>
      <c r="P178" s="30">
        <v>415675.75818</v>
      </c>
      <c r="Q178" s="30">
        <f>Table17[[#This Row],[ThDA1]]/1000000</f>
        <v>0.41567575818000002</v>
      </c>
      <c r="R178" s="49">
        <f>Table17[[#This Row],[ThDA2]]/100*5</f>
        <v>2.0783787909000002E-2</v>
      </c>
      <c r="S178" s="30">
        <v>351637.14461100003</v>
      </c>
      <c r="T178" s="21">
        <f>Table17[[#This Row],[TwDA1]]/100*5</f>
        <v>17581.857230550002</v>
      </c>
      <c r="U178" s="21">
        <v>0.55473899999999998</v>
      </c>
      <c r="V178" s="30">
        <v>0.41567575818000002</v>
      </c>
      <c r="W178" s="30">
        <f>Table17[[#This Row],[DA]]*1000000</f>
        <v>415675.75818</v>
      </c>
      <c r="X178" s="21">
        <f>0.02*POWER(Table17[[#This Row],[ThDA2]],1.95)</f>
        <v>3.6107852190317541E-3</v>
      </c>
      <c r="Y178" s="21"/>
      <c r="Z178" s="21"/>
      <c r="AA178" s="63">
        <v>3.6107852190317541E-3</v>
      </c>
      <c r="AB178" s="8" t="s">
        <v>180</v>
      </c>
      <c r="AC178" s="33" t="s">
        <v>180</v>
      </c>
      <c r="AD178" s="12" t="s">
        <v>27</v>
      </c>
      <c r="AE178" s="11" t="s">
        <v>7</v>
      </c>
      <c r="AF178" s="14"/>
      <c r="AG178" s="8"/>
      <c r="AH178" s="8"/>
      <c r="AI178" s="8"/>
      <c r="AJ178" s="8"/>
      <c r="AK178" s="8"/>
      <c r="AL178" s="4">
        <v>10</v>
      </c>
      <c r="AM178" s="73" t="s">
        <v>243</v>
      </c>
    </row>
    <row r="179" spans="1:39" ht="99.95" customHeight="1" x14ac:dyDescent="0.2">
      <c r="A179" s="71" t="s">
        <v>612</v>
      </c>
      <c r="B179" s="8" t="s">
        <v>838</v>
      </c>
      <c r="C179" s="55" t="s">
        <v>346</v>
      </c>
      <c r="D179" s="4">
        <v>178</v>
      </c>
      <c r="E179" s="8">
        <v>267</v>
      </c>
      <c r="F179" s="52"/>
      <c r="G179" s="52"/>
      <c r="H179" s="21">
        <v>-43.556837000000002</v>
      </c>
      <c r="I179" s="21">
        <v>170.755259</v>
      </c>
      <c r="J179" s="8" t="s">
        <v>365</v>
      </c>
      <c r="K179" s="4"/>
      <c r="L179" s="10"/>
      <c r="M179" s="10"/>
      <c r="N179" s="10"/>
      <c r="O179" s="21"/>
      <c r="P179" s="30">
        <v>235714.004078</v>
      </c>
      <c r="Q179" s="30">
        <f>Table17[[#This Row],[ThDA1]]/1000000</f>
        <v>0.235714004078</v>
      </c>
      <c r="R179" s="49">
        <f>Table17[[#This Row],[ThDA2]]/100*5</f>
        <v>1.1785700203899999E-2</v>
      </c>
      <c r="S179" s="30">
        <v>206304.61462499999</v>
      </c>
      <c r="T179" s="21">
        <f>Table17[[#This Row],[TwDA1]]/100*5</f>
        <v>10315.230731249998</v>
      </c>
      <c r="U179" s="21">
        <v>0.24181</v>
      </c>
      <c r="V179" s="30">
        <v>0.235714004078</v>
      </c>
      <c r="W179" s="30">
        <f>Table17[[#This Row],[DA]]*1000000</f>
        <v>235714.004078</v>
      </c>
      <c r="X179" s="21">
        <f>0.02*POWER(Table17[[#This Row],[ThDA2]],1.95)</f>
        <v>1.1944871910153766E-3</v>
      </c>
      <c r="Y179" s="21"/>
      <c r="Z179" s="21"/>
      <c r="AA179" s="63">
        <v>1.1944871910153766E-3</v>
      </c>
      <c r="AB179" s="8" t="s">
        <v>180</v>
      </c>
      <c r="AC179" s="33" t="s">
        <v>180</v>
      </c>
      <c r="AD179" s="12" t="s">
        <v>27</v>
      </c>
      <c r="AE179" s="11" t="s">
        <v>7</v>
      </c>
      <c r="AF179" s="14"/>
      <c r="AG179" s="8"/>
      <c r="AH179" s="8"/>
      <c r="AI179" s="8"/>
      <c r="AJ179" s="8"/>
      <c r="AK179" s="8"/>
      <c r="AL179" s="4">
        <v>10</v>
      </c>
      <c r="AM179" s="73" t="s">
        <v>243</v>
      </c>
    </row>
    <row r="180" spans="1:39" ht="99.95" customHeight="1" x14ac:dyDescent="0.2">
      <c r="A180" s="71" t="s">
        <v>200</v>
      </c>
      <c r="B180" s="8" t="s">
        <v>838</v>
      </c>
      <c r="C180" s="55" t="s">
        <v>346</v>
      </c>
      <c r="D180" s="4">
        <v>179</v>
      </c>
      <c r="E180" s="8" t="s">
        <v>200</v>
      </c>
      <c r="F180" s="52"/>
      <c r="G180" s="52"/>
      <c r="H180" s="21">
        <v>-43.560316999999998</v>
      </c>
      <c r="I180" s="21">
        <v>170.14893900000001</v>
      </c>
      <c r="J180" s="8" t="s">
        <v>394</v>
      </c>
      <c r="K180" s="4">
        <v>-59</v>
      </c>
      <c r="L180" s="4">
        <v>-59</v>
      </c>
      <c r="M180" s="10">
        <v>2009</v>
      </c>
      <c r="N180" s="10">
        <v>2009</v>
      </c>
      <c r="O180" s="21"/>
      <c r="P180" s="30">
        <v>5121.1821890000001</v>
      </c>
      <c r="Q180" s="30">
        <f>Table17[[#This Row],[ThDA1]]/1000000</f>
        <v>5.1211821889999998E-3</v>
      </c>
      <c r="R180" s="49">
        <f>Table17[[#This Row],[ThDA2]]/100*5</f>
        <v>2.5605910944999995E-4</v>
      </c>
      <c r="S180" s="30">
        <v>2506.3054160000002</v>
      </c>
      <c r="T180" s="21">
        <f>Table17[[#This Row],[TwDA1]]/100*5</f>
        <v>125.31527080000001</v>
      </c>
      <c r="U180" s="21"/>
      <c r="V180" s="30">
        <v>5.1211821889999998E-3</v>
      </c>
      <c r="W180" s="30">
        <f>Table17[[#This Row],[DA]]*1000000</f>
        <v>5121.1821890000001</v>
      </c>
      <c r="X180" s="21">
        <f>0.02*POWER(Table17[[#This Row],[ThDA2]],1.95)</f>
        <v>6.8281324544098402E-7</v>
      </c>
      <c r="Y180" s="21"/>
      <c r="Z180" s="21"/>
      <c r="AA180" s="63">
        <v>6.8281324544098402E-7</v>
      </c>
      <c r="AB180" s="8" t="s">
        <v>180</v>
      </c>
      <c r="AC180" s="33" t="s">
        <v>180</v>
      </c>
      <c r="AD180" s="12" t="s">
        <v>922</v>
      </c>
      <c r="AE180" s="11" t="s">
        <v>7</v>
      </c>
      <c r="AF180" s="14"/>
      <c r="AG180" s="33"/>
      <c r="AH180" s="8"/>
      <c r="AI180" s="8"/>
      <c r="AJ180" s="8"/>
      <c r="AK180" s="8"/>
      <c r="AL180" s="4">
        <v>10</v>
      </c>
      <c r="AM180" s="73" t="s">
        <v>243</v>
      </c>
    </row>
    <row r="181" spans="1:39" ht="99.95" customHeight="1" x14ac:dyDescent="0.2">
      <c r="A181" s="71" t="s">
        <v>647</v>
      </c>
      <c r="B181" s="8" t="s">
        <v>839</v>
      </c>
      <c r="C181" s="55" t="s">
        <v>732</v>
      </c>
      <c r="D181" s="4">
        <v>180</v>
      </c>
      <c r="E181" s="52"/>
      <c r="F181" s="52"/>
      <c r="G181" s="52"/>
      <c r="H181" s="21">
        <v>-43.575586999999999</v>
      </c>
      <c r="I181" s="21">
        <v>170.606133</v>
      </c>
      <c r="J181" s="8" t="s">
        <v>366</v>
      </c>
      <c r="K181" s="4">
        <v>8460</v>
      </c>
      <c r="L181" s="10">
        <v>8460</v>
      </c>
      <c r="M181" s="28">
        <v>-6150</v>
      </c>
      <c r="N181" s="10">
        <v>-6150</v>
      </c>
      <c r="O181" s="21">
        <v>120</v>
      </c>
      <c r="P181" s="30">
        <v>270296.48812200001</v>
      </c>
      <c r="Q181" s="30">
        <f>Table17[[#This Row],[ThDA1]]/1000000</f>
        <v>0.27029648812200002</v>
      </c>
      <c r="R181" s="49">
        <f>Table17[[#This Row],[ThDA2]]/100*5</f>
        <v>1.3514824406100001E-2</v>
      </c>
      <c r="S181" s="30">
        <v>257054.340432</v>
      </c>
      <c r="T181" s="21">
        <f>Table17[[#This Row],[TwDA1]]/100*5</f>
        <v>12852.717021599999</v>
      </c>
      <c r="U181" s="21">
        <v>1.38</v>
      </c>
      <c r="V181" s="30">
        <v>0.27029648812200002</v>
      </c>
      <c r="W181" s="30">
        <f>Table17[[#This Row],[DA]]*1000000</f>
        <v>270296.48812200001</v>
      </c>
      <c r="X181" s="21">
        <f>0.02*POWER(Table17[[#This Row],[ThDA2]],1.95)</f>
        <v>1.5599791064368556E-3</v>
      </c>
      <c r="Y181" s="21">
        <v>2.7E-2</v>
      </c>
      <c r="Z181" s="21">
        <v>3</v>
      </c>
      <c r="AA181" s="63">
        <v>1.5599791064368556E-3</v>
      </c>
      <c r="AB181" s="8" t="s">
        <v>257</v>
      </c>
      <c r="AC181" s="33" t="s">
        <v>83</v>
      </c>
      <c r="AD181" s="12" t="s">
        <v>27</v>
      </c>
      <c r="AE181" s="11" t="s">
        <v>7</v>
      </c>
      <c r="AF181" s="14"/>
      <c r="AG181" s="8"/>
      <c r="AH181" s="8"/>
      <c r="AI181" s="8"/>
      <c r="AJ181" s="8"/>
      <c r="AK181" s="20" t="s">
        <v>281</v>
      </c>
      <c r="AL181" s="4">
        <v>61</v>
      </c>
      <c r="AM181" s="72" t="s">
        <v>772</v>
      </c>
    </row>
    <row r="182" spans="1:39" ht="99.95" customHeight="1" x14ac:dyDescent="0.2">
      <c r="A182" s="71" t="s">
        <v>629</v>
      </c>
      <c r="B182" s="8" t="s">
        <v>840</v>
      </c>
      <c r="C182" s="55"/>
      <c r="D182" s="4">
        <v>181</v>
      </c>
      <c r="E182" s="8" t="s">
        <v>195</v>
      </c>
      <c r="F182" s="52"/>
      <c r="G182" s="52"/>
      <c r="H182" s="21">
        <v>-43.576067989999999</v>
      </c>
      <c r="I182" s="21">
        <v>170.09566222000001</v>
      </c>
      <c r="J182" s="8" t="s">
        <v>394</v>
      </c>
      <c r="K182" s="4" t="s">
        <v>181</v>
      </c>
      <c r="L182" s="10">
        <v>100</v>
      </c>
      <c r="M182" s="10" t="s">
        <v>427</v>
      </c>
      <c r="N182" s="10">
        <v>1850</v>
      </c>
      <c r="O182" s="21"/>
      <c r="P182" s="21"/>
      <c r="Q182" s="21"/>
      <c r="R182" s="21"/>
      <c r="S182" s="21"/>
      <c r="T182" s="21"/>
      <c r="U182" s="21"/>
      <c r="V182" s="21"/>
      <c r="W182" s="21"/>
      <c r="X182" s="21"/>
      <c r="Y182" s="21"/>
      <c r="Z182" s="21"/>
      <c r="AA182" s="63"/>
      <c r="AB182" s="8" t="s">
        <v>259</v>
      </c>
      <c r="AC182" s="36" t="s">
        <v>83</v>
      </c>
      <c r="AD182" s="12" t="s">
        <v>27</v>
      </c>
      <c r="AE182" s="11" t="s">
        <v>7</v>
      </c>
      <c r="AF182" s="14"/>
      <c r="AG182" s="8"/>
      <c r="AH182" s="8"/>
      <c r="AI182" s="8"/>
      <c r="AJ182" s="8" t="s">
        <v>231</v>
      </c>
      <c r="AK182" s="8"/>
      <c r="AL182" s="4">
        <v>10</v>
      </c>
      <c r="AM182" s="73" t="s">
        <v>243</v>
      </c>
    </row>
    <row r="183" spans="1:39" ht="99.95" customHeight="1" x14ac:dyDescent="0.2">
      <c r="A183" s="71" t="s">
        <v>188</v>
      </c>
      <c r="B183" s="8" t="s">
        <v>838</v>
      </c>
      <c r="C183" s="55" t="s">
        <v>346</v>
      </c>
      <c r="D183" s="4">
        <v>182</v>
      </c>
      <c r="E183" s="20" t="s">
        <v>228</v>
      </c>
      <c r="F183" s="52"/>
      <c r="G183" s="52"/>
      <c r="H183" s="21">
        <v>-43.576641000000002</v>
      </c>
      <c r="I183" s="21">
        <v>170.309405</v>
      </c>
      <c r="J183" s="8" t="s">
        <v>366</v>
      </c>
      <c r="K183" s="4">
        <v>-59</v>
      </c>
      <c r="L183" s="4">
        <v>-59</v>
      </c>
      <c r="M183" s="10">
        <v>2009</v>
      </c>
      <c r="N183" s="10">
        <v>2009</v>
      </c>
      <c r="O183" s="21"/>
      <c r="P183" s="30">
        <v>438410.175215</v>
      </c>
      <c r="Q183" s="30">
        <f>Table17[[#This Row],[ThDA1]]/1000000</f>
        <v>0.43841017521499998</v>
      </c>
      <c r="R183" s="49">
        <f>Table17[[#This Row],[ThDA2]]/100*5</f>
        <v>2.1920508760749999E-2</v>
      </c>
      <c r="S183" s="30">
        <v>367794.31443299999</v>
      </c>
      <c r="T183" s="21">
        <f>Table17[[#This Row],[TwDA1]]/100*5</f>
        <v>18389.715721649998</v>
      </c>
      <c r="U183" s="21">
        <v>0.38</v>
      </c>
      <c r="V183" s="30">
        <v>0.43841017521499998</v>
      </c>
      <c r="W183" s="30">
        <f>Table17[[#This Row],[DA]]*1000000</f>
        <v>438410.175215</v>
      </c>
      <c r="X183" s="21">
        <f>0.02*POWER(Table17[[#This Row],[ThDA2]],1.95)</f>
        <v>4.0058733544669264E-3</v>
      </c>
      <c r="Y183" s="21"/>
      <c r="Z183" s="21"/>
      <c r="AA183" s="63">
        <v>4.0058733544669264E-3</v>
      </c>
      <c r="AB183" s="8" t="s">
        <v>180</v>
      </c>
      <c r="AC183" s="33" t="s">
        <v>180</v>
      </c>
      <c r="AD183" s="12" t="s">
        <v>922</v>
      </c>
      <c r="AE183" s="11" t="s">
        <v>7</v>
      </c>
      <c r="AF183" s="14"/>
      <c r="AG183" s="8"/>
      <c r="AH183" s="8"/>
      <c r="AI183" s="8"/>
      <c r="AJ183" s="8" t="s">
        <v>232</v>
      </c>
      <c r="AK183" s="8"/>
      <c r="AL183" s="4">
        <v>1</v>
      </c>
      <c r="AM183" s="72" t="s">
        <v>775</v>
      </c>
    </row>
    <row r="184" spans="1:39" ht="99.95" customHeight="1" x14ac:dyDescent="0.2">
      <c r="A184" s="71" t="s">
        <v>625</v>
      </c>
      <c r="B184" s="8" t="s">
        <v>840</v>
      </c>
      <c r="C184" s="55"/>
      <c r="D184" s="4">
        <v>183</v>
      </c>
      <c r="E184" s="8" t="s">
        <v>191</v>
      </c>
      <c r="F184" s="52"/>
      <c r="G184" s="52"/>
      <c r="H184" s="21">
        <v>-43.576939359999997</v>
      </c>
      <c r="I184" s="21">
        <v>170.06368559000001</v>
      </c>
      <c r="J184" s="8" t="s">
        <v>394</v>
      </c>
      <c r="K184" s="4" t="s">
        <v>181</v>
      </c>
      <c r="L184" s="10">
        <v>100</v>
      </c>
      <c r="M184" s="10" t="s">
        <v>427</v>
      </c>
      <c r="N184" s="10">
        <v>1850</v>
      </c>
      <c r="O184" s="21"/>
      <c r="P184" s="21"/>
      <c r="Q184" s="21"/>
      <c r="R184" s="21"/>
      <c r="S184" s="21"/>
      <c r="T184" s="21"/>
      <c r="U184" s="21"/>
      <c r="V184" s="21"/>
      <c r="W184" s="21"/>
      <c r="X184" s="21"/>
      <c r="Y184" s="21"/>
      <c r="Z184" s="21"/>
      <c r="AA184" s="63"/>
      <c r="AB184" s="8" t="s">
        <v>34</v>
      </c>
      <c r="AC184" s="36" t="s">
        <v>34</v>
      </c>
      <c r="AD184" s="12" t="s">
        <v>27</v>
      </c>
      <c r="AE184" s="11" t="s">
        <v>7</v>
      </c>
      <c r="AF184" s="14"/>
      <c r="AG184" s="8"/>
      <c r="AH184" s="8"/>
      <c r="AI184" s="8"/>
      <c r="AJ184" s="8" t="s">
        <v>231</v>
      </c>
      <c r="AK184" s="8"/>
      <c r="AL184" s="4">
        <v>10</v>
      </c>
      <c r="AM184" s="73" t="s">
        <v>243</v>
      </c>
    </row>
    <row r="185" spans="1:39" ht="99.95" customHeight="1" x14ac:dyDescent="0.2">
      <c r="A185" s="71" t="s">
        <v>190</v>
      </c>
      <c r="B185" s="8" t="s">
        <v>838</v>
      </c>
      <c r="C185" s="55" t="s">
        <v>346</v>
      </c>
      <c r="D185" s="4">
        <v>184</v>
      </c>
      <c r="E185" s="20" t="s">
        <v>230</v>
      </c>
      <c r="F185" s="52"/>
      <c r="G185" s="52"/>
      <c r="H185" s="21">
        <v>-43.577182000000001</v>
      </c>
      <c r="I185" s="21">
        <v>170.12464700000001</v>
      </c>
      <c r="J185" s="8" t="s">
        <v>394</v>
      </c>
      <c r="K185" s="4">
        <v>-60</v>
      </c>
      <c r="L185" s="4">
        <v>-60</v>
      </c>
      <c r="M185" s="10">
        <v>2010</v>
      </c>
      <c r="N185" s="10">
        <v>2010</v>
      </c>
      <c r="O185" s="21"/>
      <c r="P185" s="30">
        <v>1420827.2825</v>
      </c>
      <c r="Q185" s="30">
        <f>Table17[[#This Row],[ThDA1]]/1000000</f>
        <v>1.4208272824999999</v>
      </c>
      <c r="R185" s="49">
        <f>Table17[[#This Row],[ThDA2]]/100*5</f>
        <v>7.1041364125000006E-2</v>
      </c>
      <c r="S185" s="30">
        <v>1209052.24979</v>
      </c>
      <c r="T185" s="21">
        <f>Table17[[#This Row],[TwDA1]]/100*5</f>
        <v>60452.612489499996</v>
      </c>
      <c r="U185" s="21">
        <v>1.2331300000000001</v>
      </c>
      <c r="V185" s="30">
        <v>1.4208272824999999</v>
      </c>
      <c r="W185" s="30">
        <f>Table17[[#This Row],[DA]]*1000000</f>
        <v>1420827.2825</v>
      </c>
      <c r="X185" s="21">
        <f>0.02*POWER(Table17[[#This Row],[ThDA2]],1.95)</f>
        <v>3.9672128940793056E-2</v>
      </c>
      <c r="Y185" s="21"/>
      <c r="Z185" s="21"/>
      <c r="AA185" s="63">
        <v>3.9672128940793056E-2</v>
      </c>
      <c r="AB185" s="8" t="s">
        <v>180</v>
      </c>
      <c r="AC185" s="33" t="s">
        <v>180</v>
      </c>
      <c r="AD185" s="12" t="s">
        <v>922</v>
      </c>
      <c r="AE185" s="11" t="s">
        <v>7</v>
      </c>
      <c r="AF185" s="14"/>
      <c r="AG185" s="8"/>
      <c r="AH185" s="8"/>
      <c r="AI185" s="8"/>
      <c r="AJ185" s="8" t="s">
        <v>231</v>
      </c>
      <c r="AK185" s="8"/>
      <c r="AL185" s="4">
        <v>10</v>
      </c>
      <c r="AM185" s="73" t="s">
        <v>243</v>
      </c>
    </row>
    <row r="186" spans="1:39" ht="99.95" customHeight="1" x14ac:dyDescent="0.2">
      <c r="A186" s="71" t="s">
        <v>182</v>
      </c>
      <c r="B186" s="8" t="s">
        <v>838</v>
      </c>
      <c r="C186" s="55" t="s">
        <v>346</v>
      </c>
      <c r="D186" s="4">
        <v>185</v>
      </c>
      <c r="E186" s="20" t="s">
        <v>233</v>
      </c>
      <c r="F186" s="52"/>
      <c r="G186" s="52"/>
      <c r="H186" s="21">
        <v>-43.577497999999999</v>
      </c>
      <c r="I186" s="21">
        <v>170.11021099999999</v>
      </c>
      <c r="J186" s="8" t="s">
        <v>394</v>
      </c>
      <c r="K186" s="4" t="s">
        <v>181</v>
      </c>
      <c r="L186" s="10">
        <v>100</v>
      </c>
      <c r="M186" s="10" t="s">
        <v>427</v>
      </c>
      <c r="N186" s="10">
        <v>1850</v>
      </c>
      <c r="O186" s="21"/>
      <c r="P186" s="30">
        <v>415774.50907999999</v>
      </c>
      <c r="Q186" s="30">
        <f>Table17[[#This Row],[ThDA1]]/1000000</f>
        <v>0.41577450907999997</v>
      </c>
      <c r="R186" s="49">
        <f>Table17[[#This Row],[ThDA2]]/100*5</f>
        <v>2.0788725453999998E-2</v>
      </c>
      <c r="S186" s="30">
        <v>349671.34916500002</v>
      </c>
      <c r="T186" s="21">
        <f>Table17[[#This Row],[TwDA1]]/100*5</f>
        <v>17483.567458250003</v>
      </c>
      <c r="U186" s="21">
        <v>0.37</v>
      </c>
      <c r="V186" s="30">
        <v>0.41577450907999997</v>
      </c>
      <c r="W186" s="30">
        <f>Table17[[#This Row],[DA]]*1000000</f>
        <v>415774.50907999999</v>
      </c>
      <c r="X186" s="21">
        <f>0.02*POWER(Table17[[#This Row],[ThDA2]],1.95)</f>
        <v>3.6124581254096191E-3</v>
      </c>
      <c r="Y186" s="21"/>
      <c r="Z186" s="21"/>
      <c r="AA186" s="63">
        <v>3.6124581254096191E-3</v>
      </c>
      <c r="AB186" s="8" t="s">
        <v>180</v>
      </c>
      <c r="AC186" s="33" t="s">
        <v>180</v>
      </c>
      <c r="AD186" s="12" t="s">
        <v>27</v>
      </c>
      <c r="AE186" s="11" t="s">
        <v>7</v>
      </c>
      <c r="AF186" s="14"/>
      <c r="AG186" s="8"/>
      <c r="AH186" s="8"/>
      <c r="AI186" s="8"/>
      <c r="AJ186" s="8" t="s">
        <v>231</v>
      </c>
      <c r="AK186" s="8"/>
      <c r="AL186" s="4">
        <v>10</v>
      </c>
      <c r="AM186" s="73" t="s">
        <v>243</v>
      </c>
    </row>
    <row r="187" spans="1:39" ht="99.95" customHeight="1" x14ac:dyDescent="0.2">
      <c r="A187" s="71" t="s">
        <v>628</v>
      </c>
      <c r="B187" s="8" t="s">
        <v>840</v>
      </c>
      <c r="C187" s="55"/>
      <c r="D187" s="4">
        <v>186</v>
      </c>
      <c r="E187" s="8" t="s">
        <v>193</v>
      </c>
      <c r="F187" s="52"/>
      <c r="G187" s="52"/>
      <c r="H187" s="21">
        <v>-43.577907799999998</v>
      </c>
      <c r="I187" s="21">
        <v>170.08645543</v>
      </c>
      <c r="J187" s="8" t="s">
        <v>394</v>
      </c>
      <c r="K187" s="4" t="s">
        <v>181</v>
      </c>
      <c r="L187" s="10">
        <v>100</v>
      </c>
      <c r="M187" s="10" t="s">
        <v>427</v>
      </c>
      <c r="N187" s="10">
        <v>1850</v>
      </c>
      <c r="O187" s="21"/>
      <c r="P187" s="21"/>
      <c r="Q187" s="21"/>
      <c r="R187" s="21"/>
      <c r="S187" s="21"/>
      <c r="T187" s="21"/>
      <c r="U187" s="21"/>
      <c r="V187" s="21"/>
      <c r="W187" s="21"/>
      <c r="X187" s="21"/>
      <c r="Y187" s="21"/>
      <c r="Z187" s="21"/>
      <c r="AA187" s="63"/>
      <c r="AB187" s="8" t="s">
        <v>34</v>
      </c>
      <c r="AC187" s="36" t="s">
        <v>34</v>
      </c>
      <c r="AD187" s="12" t="s">
        <v>27</v>
      </c>
      <c r="AE187" s="11" t="s">
        <v>7</v>
      </c>
      <c r="AF187" s="14"/>
      <c r="AG187" s="8"/>
      <c r="AH187" s="8"/>
      <c r="AI187" s="8"/>
      <c r="AJ187" s="8" t="s">
        <v>231</v>
      </c>
      <c r="AK187" s="8"/>
      <c r="AL187" s="4">
        <v>10</v>
      </c>
      <c r="AM187" s="73" t="s">
        <v>243</v>
      </c>
    </row>
    <row r="188" spans="1:39" ht="99.95" customHeight="1" x14ac:dyDescent="0.2">
      <c r="A188" s="71" t="s">
        <v>664</v>
      </c>
      <c r="B188" s="8" t="s">
        <v>838</v>
      </c>
      <c r="C188" s="55" t="s">
        <v>736</v>
      </c>
      <c r="D188" s="4">
        <v>187</v>
      </c>
      <c r="E188" s="8" t="s">
        <v>197</v>
      </c>
      <c r="F188" s="52"/>
      <c r="G188" s="52"/>
      <c r="H188" s="21">
        <v>-43.578814999999999</v>
      </c>
      <c r="I188" s="21">
        <v>170.17693199999999</v>
      </c>
      <c r="J188" s="8" t="s">
        <v>366</v>
      </c>
      <c r="K188" s="4">
        <v>-63</v>
      </c>
      <c r="L188" s="4">
        <v>-63</v>
      </c>
      <c r="M188" s="10">
        <v>2013</v>
      </c>
      <c r="N188" s="10">
        <v>2013</v>
      </c>
      <c r="O188" s="21"/>
      <c r="P188" s="49">
        <v>769737.28297900001</v>
      </c>
      <c r="Q188" s="49">
        <f>Table17[[#This Row],[ThDA1]]/1000000</f>
        <v>0.76973728297900001</v>
      </c>
      <c r="R188" s="49">
        <f>Table17[[#This Row],[ThDA2]]/100*5</f>
        <v>3.8486864148950001E-2</v>
      </c>
      <c r="S188" s="49">
        <v>739763.18336699996</v>
      </c>
      <c r="T188" s="21">
        <f>Table17[[#This Row],[TwDA1]]/100*5</f>
        <v>36988.159168350001</v>
      </c>
      <c r="U188" s="21"/>
      <c r="V188" s="49">
        <v>0.76973728297900001</v>
      </c>
      <c r="W188" s="49">
        <f>Table17[[#This Row],[DA]]*1000000</f>
        <v>769737.28297900001</v>
      </c>
      <c r="X188" s="21">
        <f>0.02*POWER(Table17[[#This Row],[ThDA2]],1.95)</f>
        <v>1.2005988267857053E-2</v>
      </c>
      <c r="Y188" s="21">
        <v>7.7749999999999998E-3</v>
      </c>
      <c r="Z188" s="21">
        <v>2</v>
      </c>
      <c r="AA188" s="63">
        <v>1.2005988267857053E-2</v>
      </c>
      <c r="AB188" s="8" t="s">
        <v>259</v>
      </c>
      <c r="AC188" s="36" t="s">
        <v>185</v>
      </c>
      <c r="AD188" s="12" t="s">
        <v>922</v>
      </c>
      <c r="AE188" s="6" t="s">
        <v>7</v>
      </c>
      <c r="AF188" s="21"/>
      <c r="AG188" s="33" t="s">
        <v>9</v>
      </c>
      <c r="AH188" s="8" t="s">
        <v>7</v>
      </c>
      <c r="AI188" s="8" t="s">
        <v>7</v>
      </c>
      <c r="AJ188" s="8" t="s">
        <v>42</v>
      </c>
      <c r="AK188" s="8" t="s">
        <v>707</v>
      </c>
      <c r="AL188" s="4">
        <v>21</v>
      </c>
      <c r="AM188" s="72" t="s">
        <v>796</v>
      </c>
    </row>
    <row r="189" spans="1:39" ht="99.95" customHeight="1" x14ac:dyDescent="0.2">
      <c r="A189" s="71" t="s">
        <v>626</v>
      </c>
      <c r="B189" s="8" t="s">
        <v>840</v>
      </c>
      <c r="C189" s="55"/>
      <c r="D189" s="4">
        <v>188</v>
      </c>
      <c r="E189" s="8" t="s">
        <v>192</v>
      </c>
      <c r="F189" s="52"/>
      <c r="G189" s="52"/>
      <c r="H189" s="21">
        <v>-43.57924208</v>
      </c>
      <c r="I189" s="21">
        <v>170.07163600000001</v>
      </c>
      <c r="J189" s="8" t="s">
        <v>394</v>
      </c>
      <c r="K189" s="4" t="s">
        <v>181</v>
      </c>
      <c r="L189" s="10">
        <v>100</v>
      </c>
      <c r="M189" s="10" t="s">
        <v>427</v>
      </c>
      <c r="N189" s="10">
        <v>1850</v>
      </c>
      <c r="O189" s="21"/>
      <c r="P189" s="21"/>
      <c r="Q189" s="21"/>
      <c r="R189" s="21"/>
      <c r="S189" s="21"/>
      <c r="T189" s="21"/>
      <c r="U189" s="21"/>
      <c r="V189" s="21"/>
      <c r="W189" s="21"/>
      <c r="X189" s="21"/>
      <c r="Y189" s="21"/>
      <c r="Z189" s="21"/>
      <c r="AA189" s="63"/>
      <c r="AB189" s="8" t="s">
        <v>34</v>
      </c>
      <c r="AC189" s="36" t="s">
        <v>34</v>
      </c>
      <c r="AD189" s="12" t="s">
        <v>27</v>
      </c>
      <c r="AE189" s="11" t="s">
        <v>7</v>
      </c>
      <c r="AF189" s="14"/>
      <c r="AG189" s="8"/>
      <c r="AH189" s="8"/>
      <c r="AI189" s="8"/>
      <c r="AJ189" s="8" t="s">
        <v>231</v>
      </c>
      <c r="AK189" s="8"/>
      <c r="AL189" s="4">
        <v>10</v>
      </c>
      <c r="AM189" s="73" t="s">
        <v>243</v>
      </c>
    </row>
    <row r="190" spans="1:39" ht="99.95" customHeight="1" x14ac:dyDescent="0.2">
      <c r="A190" s="71" t="s">
        <v>627</v>
      </c>
      <c r="B190" s="8" t="s">
        <v>840</v>
      </c>
      <c r="C190" s="55"/>
      <c r="D190" s="4">
        <v>189</v>
      </c>
      <c r="E190" s="8" t="s">
        <v>194</v>
      </c>
      <c r="F190" s="52"/>
      <c r="G190" s="52"/>
      <c r="H190" s="21">
        <v>-43.579960059999998</v>
      </c>
      <c r="I190" s="21">
        <v>170.08017007999999</v>
      </c>
      <c r="J190" s="8" t="s">
        <v>394</v>
      </c>
      <c r="K190" s="4" t="s">
        <v>181</v>
      </c>
      <c r="L190" s="10">
        <v>100</v>
      </c>
      <c r="M190" s="10" t="s">
        <v>427</v>
      </c>
      <c r="N190" s="10">
        <v>1850</v>
      </c>
      <c r="O190" s="21"/>
      <c r="P190" s="21"/>
      <c r="Q190" s="21"/>
      <c r="R190" s="21"/>
      <c r="S190" s="21"/>
      <c r="T190" s="21"/>
      <c r="U190" s="21"/>
      <c r="V190" s="21"/>
      <c r="W190" s="21"/>
      <c r="X190" s="21"/>
      <c r="Y190" s="21"/>
      <c r="Z190" s="21"/>
      <c r="AA190" s="63"/>
      <c r="AB190" s="8" t="s">
        <v>34</v>
      </c>
      <c r="AC190" s="36" t="s">
        <v>34</v>
      </c>
      <c r="AD190" s="12" t="s">
        <v>27</v>
      </c>
      <c r="AE190" s="11" t="s">
        <v>7</v>
      </c>
      <c r="AF190" s="14"/>
      <c r="AG190" s="8"/>
      <c r="AH190" s="8"/>
      <c r="AI190" s="8"/>
      <c r="AJ190" s="8" t="s">
        <v>231</v>
      </c>
      <c r="AK190" s="8"/>
      <c r="AL190" s="4">
        <v>10</v>
      </c>
      <c r="AM190" s="73" t="s">
        <v>243</v>
      </c>
    </row>
    <row r="191" spans="1:39" ht="99.95" customHeight="1" x14ac:dyDescent="0.2">
      <c r="A191" s="71" t="s">
        <v>583</v>
      </c>
      <c r="B191" s="8" t="s">
        <v>838</v>
      </c>
      <c r="C191" s="55" t="s">
        <v>345</v>
      </c>
      <c r="D191" s="4">
        <v>190</v>
      </c>
      <c r="E191" s="52"/>
      <c r="F191" s="52"/>
      <c r="G191" s="52"/>
      <c r="H191" s="21">
        <v>-43.592641</v>
      </c>
      <c r="I191" s="21">
        <v>170.767516</v>
      </c>
      <c r="J191" s="8" t="s">
        <v>365</v>
      </c>
      <c r="K191" s="4"/>
      <c r="L191" s="10"/>
      <c r="M191" s="10"/>
      <c r="N191" s="10"/>
      <c r="O191" s="21"/>
      <c r="P191" s="49">
        <v>91202.203779000003</v>
      </c>
      <c r="Q191" s="49">
        <f>Table17[[#This Row],[ThDA1]]/1000000</f>
        <v>9.1202203778999999E-2</v>
      </c>
      <c r="R191" s="49">
        <f>Table17[[#This Row],[ThDA2]]/100*5</f>
        <v>4.5601101889500006E-3</v>
      </c>
      <c r="S191" s="49">
        <v>77011.159516999993</v>
      </c>
      <c r="T191" s="21">
        <f>Table17[[#This Row],[TwDA1]]/100*5</f>
        <v>3850.5579758499994</v>
      </c>
      <c r="U191" s="21"/>
      <c r="V191" s="49">
        <v>9.1202203778999999E-2</v>
      </c>
      <c r="W191" s="49">
        <f>Table17[[#This Row],[DA]]*1000000</f>
        <v>91202.203779000003</v>
      </c>
      <c r="X191" s="21">
        <f>0.02*POWER(Table17[[#This Row],[ThDA2]],1.95)</f>
        <v>1.8751689115873799E-4</v>
      </c>
      <c r="Y191" s="21"/>
      <c r="Z191" s="21"/>
      <c r="AA191" s="63">
        <v>1.8751689115873799E-4</v>
      </c>
      <c r="AB191" s="8" t="s">
        <v>180</v>
      </c>
      <c r="AC191" s="36" t="s">
        <v>180</v>
      </c>
      <c r="AD191" s="12" t="s">
        <v>27</v>
      </c>
      <c r="AE191" s="11" t="s">
        <v>7</v>
      </c>
      <c r="AF191" s="14"/>
      <c r="AG191" s="33"/>
      <c r="AH191" s="8"/>
      <c r="AI191" s="8"/>
      <c r="AJ191" s="8"/>
      <c r="AK191" s="8"/>
      <c r="AL191" s="4">
        <v>49</v>
      </c>
      <c r="AM191" s="73" t="s">
        <v>205</v>
      </c>
    </row>
    <row r="192" spans="1:39" ht="99.95" customHeight="1" x14ac:dyDescent="0.2">
      <c r="A192" s="71" t="s">
        <v>584</v>
      </c>
      <c r="B192" s="8" t="s">
        <v>838</v>
      </c>
      <c r="C192" s="55" t="s">
        <v>345</v>
      </c>
      <c r="D192" s="4">
        <v>191</v>
      </c>
      <c r="E192" s="8">
        <v>281</v>
      </c>
      <c r="F192" s="52"/>
      <c r="G192" s="52"/>
      <c r="H192" s="21">
        <v>-43.592820000000003</v>
      </c>
      <c r="I192" s="21">
        <v>170.760401</v>
      </c>
      <c r="J192" s="8" t="s">
        <v>365</v>
      </c>
      <c r="K192" s="4"/>
      <c r="L192" s="10"/>
      <c r="M192" s="10"/>
      <c r="N192" s="10"/>
      <c r="O192" s="21"/>
      <c r="P192" s="49">
        <v>522775.92921799998</v>
      </c>
      <c r="Q192" s="49">
        <f>Table17[[#This Row],[ThDA1]]/1000000</f>
        <v>0.52277592921799998</v>
      </c>
      <c r="R192" s="49">
        <f>Table17[[#This Row],[ThDA2]]/100*5</f>
        <v>2.6138796460900001E-2</v>
      </c>
      <c r="S192" s="49">
        <v>432520.63563799998</v>
      </c>
      <c r="T192" s="21">
        <f>Table17[[#This Row],[TwDA1]]/100*5</f>
        <v>21626.031781900001</v>
      </c>
      <c r="U192" s="21"/>
      <c r="V192" s="49">
        <v>0.52277592921799998</v>
      </c>
      <c r="W192" s="49">
        <f>Table17[[#This Row],[DA]]*1000000</f>
        <v>522775.92921799998</v>
      </c>
      <c r="X192" s="21">
        <f>0.02*POWER(Table17[[#This Row],[ThDA2]],1.95)</f>
        <v>5.6460586061354038E-3</v>
      </c>
      <c r="Y192" s="21"/>
      <c r="Z192" s="21"/>
      <c r="AA192" s="63">
        <v>5.6460586061354038E-3</v>
      </c>
      <c r="AB192" s="8" t="s">
        <v>180</v>
      </c>
      <c r="AC192" s="36" t="s">
        <v>180</v>
      </c>
      <c r="AD192" s="12" t="s">
        <v>27</v>
      </c>
      <c r="AE192" s="11" t="s">
        <v>7</v>
      </c>
      <c r="AF192" s="14"/>
      <c r="AG192" s="8"/>
      <c r="AH192" s="8"/>
      <c r="AI192" s="8"/>
      <c r="AJ192" s="8"/>
      <c r="AK192" s="8"/>
      <c r="AL192" s="4">
        <v>49</v>
      </c>
      <c r="AM192" s="73" t="s">
        <v>205</v>
      </c>
    </row>
    <row r="193" spans="1:39" ht="99.95" customHeight="1" x14ac:dyDescent="0.2">
      <c r="A193" s="71" t="s">
        <v>3</v>
      </c>
      <c r="B193" s="8" t="s">
        <v>838</v>
      </c>
      <c r="C193" s="55" t="s">
        <v>5</v>
      </c>
      <c r="D193" s="4">
        <v>192</v>
      </c>
      <c r="E193" s="20" t="s">
        <v>274</v>
      </c>
      <c r="F193" s="52"/>
      <c r="G193" s="52"/>
      <c r="H193" s="21">
        <v>-43.597086594904397</v>
      </c>
      <c r="I193" s="21">
        <v>170.15621312164799</v>
      </c>
      <c r="J193" s="8" t="s">
        <v>366</v>
      </c>
      <c r="K193" s="4">
        <v>-49</v>
      </c>
      <c r="L193" s="10">
        <v>-49</v>
      </c>
      <c r="M193" s="10">
        <v>1991</v>
      </c>
      <c r="N193" s="10">
        <v>1991</v>
      </c>
      <c r="O193" s="21"/>
      <c r="P193" s="49">
        <v>7575513.3877400002</v>
      </c>
      <c r="Q193" s="49">
        <f>Table17[[#This Row],[ThDA1]]/1000000</f>
        <v>7.57551338774</v>
      </c>
      <c r="R193" s="49">
        <f>Table17[[#This Row],[ThDA2]]/100*5</f>
        <v>0.37877566938700002</v>
      </c>
      <c r="S193" s="49">
        <v>7005708.4314000001</v>
      </c>
      <c r="T193" s="21">
        <f>Table17[[#This Row],[TwDA1]]/100*5</f>
        <v>350285.42157000001</v>
      </c>
      <c r="U193" s="21">
        <v>14.5525</v>
      </c>
      <c r="V193" s="49">
        <v>7.57551338774</v>
      </c>
      <c r="W193" s="49">
        <f>Table17[[#This Row],[DA]]*1000000</f>
        <v>7575513.3877400002</v>
      </c>
      <c r="X193" s="21">
        <f>0.02*POWER(Table17[[#This Row],[ThDA2]],1.95)</f>
        <v>1.0372502119143776</v>
      </c>
      <c r="Y193" s="21">
        <v>1.18E-2</v>
      </c>
      <c r="Z193" s="21">
        <v>2.4</v>
      </c>
      <c r="AA193" s="63">
        <v>1.0372502119143776</v>
      </c>
      <c r="AB193" s="20" t="s">
        <v>31</v>
      </c>
      <c r="AC193" s="36" t="s">
        <v>180</v>
      </c>
      <c r="AD193" s="12" t="s">
        <v>922</v>
      </c>
      <c r="AE193" s="6" t="s">
        <v>7</v>
      </c>
      <c r="AF193" s="21"/>
      <c r="AG193" s="33" t="s">
        <v>9</v>
      </c>
      <c r="AH193" s="8" t="s">
        <v>7</v>
      </c>
      <c r="AI193" s="8" t="s">
        <v>7</v>
      </c>
      <c r="AJ193" s="20" t="s">
        <v>30</v>
      </c>
      <c r="AK193" s="8"/>
      <c r="AL193" s="4">
        <v>43</v>
      </c>
      <c r="AM193" s="72" t="s">
        <v>804</v>
      </c>
    </row>
    <row r="194" spans="1:39" ht="99.95" customHeight="1" x14ac:dyDescent="0.2">
      <c r="A194" s="71" t="s">
        <v>569</v>
      </c>
      <c r="B194" s="8" t="s">
        <v>838</v>
      </c>
      <c r="C194" s="55" t="s">
        <v>346</v>
      </c>
      <c r="D194" s="4">
        <v>193</v>
      </c>
      <c r="E194" s="20" t="s">
        <v>235</v>
      </c>
      <c r="F194" s="52"/>
      <c r="G194" s="52"/>
      <c r="H194" s="21">
        <v>-43.612093999999999</v>
      </c>
      <c r="I194" s="21">
        <v>170.184326</v>
      </c>
      <c r="J194" s="8" t="s">
        <v>366</v>
      </c>
      <c r="K194" s="4" t="s">
        <v>181</v>
      </c>
      <c r="L194" s="10">
        <v>100</v>
      </c>
      <c r="M194" s="10" t="s">
        <v>427</v>
      </c>
      <c r="N194" s="10">
        <v>1850</v>
      </c>
      <c r="O194" s="21"/>
      <c r="P194" s="30">
        <v>203099.629946</v>
      </c>
      <c r="Q194" s="30">
        <f>Table17[[#This Row],[ThDA1]]/1000000</f>
        <v>0.203099629946</v>
      </c>
      <c r="R194" s="49">
        <f>Table17[[#This Row],[ThDA2]]/100*5</f>
        <v>1.01549814973E-2</v>
      </c>
      <c r="S194" s="30">
        <v>164778.76120499999</v>
      </c>
      <c r="T194" s="21">
        <f>Table17[[#This Row],[TwDA1]]/100*5</f>
        <v>8238.9380602499987</v>
      </c>
      <c r="U194" s="21">
        <v>0.175507</v>
      </c>
      <c r="V194" s="30">
        <v>0.203099629946</v>
      </c>
      <c r="W194" s="30">
        <f>Table17[[#This Row],[DA]]*1000000</f>
        <v>203099.629946</v>
      </c>
      <c r="X194" s="21">
        <f>0.02*POWER(Table17[[#This Row],[ThDA2]],1.95)</f>
        <v>8.9343467387293404E-4</v>
      </c>
      <c r="Y194" s="21"/>
      <c r="Z194" s="21"/>
      <c r="AA194" s="63">
        <v>8.9343467387293404E-4</v>
      </c>
      <c r="AB194" s="8" t="s">
        <v>244</v>
      </c>
      <c r="AC194" s="33" t="s">
        <v>180</v>
      </c>
      <c r="AD194" s="12" t="s">
        <v>27</v>
      </c>
      <c r="AE194" s="11" t="s">
        <v>7</v>
      </c>
      <c r="AF194" s="14"/>
      <c r="AG194" s="33"/>
      <c r="AH194" s="8"/>
      <c r="AI194" s="8"/>
      <c r="AJ194" s="8" t="s">
        <v>236</v>
      </c>
      <c r="AK194" s="8"/>
      <c r="AL194" s="4">
        <v>10</v>
      </c>
      <c r="AM194" s="73" t="s">
        <v>243</v>
      </c>
    </row>
    <row r="195" spans="1:39" ht="99.95" customHeight="1" x14ac:dyDescent="0.2">
      <c r="A195" s="71" t="s">
        <v>570</v>
      </c>
      <c r="B195" s="8" t="s">
        <v>838</v>
      </c>
      <c r="C195" s="55" t="s">
        <v>346</v>
      </c>
      <c r="D195" s="4">
        <v>194</v>
      </c>
      <c r="E195" s="20" t="s">
        <v>234</v>
      </c>
      <c r="F195" s="52"/>
      <c r="G195" s="52"/>
      <c r="H195" s="21">
        <v>-43.613573000000002</v>
      </c>
      <c r="I195" s="21">
        <v>170.18215599999999</v>
      </c>
      <c r="J195" s="8" t="s">
        <v>366</v>
      </c>
      <c r="K195" s="4" t="s">
        <v>181</v>
      </c>
      <c r="L195" s="10">
        <v>100</v>
      </c>
      <c r="M195" s="10" t="s">
        <v>427</v>
      </c>
      <c r="N195" s="10">
        <v>1850</v>
      </c>
      <c r="O195" s="21"/>
      <c r="P195" s="30">
        <v>236966.654549</v>
      </c>
      <c r="Q195" s="30">
        <f>Table17[[#This Row],[ThDA1]]/1000000</f>
        <v>0.23696665454900001</v>
      </c>
      <c r="R195" s="49">
        <f>Table17[[#This Row],[ThDA2]]/100*5</f>
        <v>1.1848332727450001E-2</v>
      </c>
      <c r="S195" s="30">
        <v>191329.14414399999</v>
      </c>
      <c r="T195" s="21">
        <f>Table17[[#This Row],[TwDA1]]/100*5</f>
        <v>9566.4572071999992</v>
      </c>
      <c r="U195" s="21">
        <v>0.21412700000000001</v>
      </c>
      <c r="V195" s="30">
        <v>0.23696665454900001</v>
      </c>
      <c r="W195" s="30">
        <f>Table17[[#This Row],[DA]]*1000000</f>
        <v>236966.654549</v>
      </c>
      <c r="X195" s="21">
        <f>0.02*POWER(Table17[[#This Row],[ThDA2]],1.95)</f>
        <v>1.2068967238768704E-3</v>
      </c>
      <c r="Y195" s="21"/>
      <c r="Z195" s="21"/>
      <c r="AA195" s="63">
        <v>1.2068967238768704E-3</v>
      </c>
      <c r="AB195" s="8" t="s">
        <v>244</v>
      </c>
      <c r="AC195" s="33" t="s">
        <v>180</v>
      </c>
      <c r="AD195" s="12" t="s">
        <v>27</v>
      </c>
      <c r="AE195" s="11" t="s">
        <v>7</v>
      </c>
      <c r="AF195" s="14"/>
      <c r="AG195" s="33"/>
      <c r="AH195" s="8"/>
      <c r="AI195" s="8"/>
      <c r="AJ195" s="8" t="s">
        <v>236</v>
      </c>
      <c r="AK195" s="8"/>
      <c r="AL195" s="4">
        <v>10</v>
      </c>
      <c r="AM195" s="73" t="s">
        <v>243</v>
      </c>
    </row>
    <row r="196" spans="1:39" ht="99.95" customHeight="1" x14ac:dyDescent="0.2">
      <c r="A196" s="71" t="s">
        <v>201</v>
      </c>
      <c r="B196" s="8" t="s">
        <v>838</v>
      </c>
      <c r="C196" s="55" t="s">
        <v>346</v>
      </c>
      <c r="D196" s="4">
        <v>195</v>
      </c>
      <c r="E196" s="8" t="s">
        <v>201</v>
      </c>
      <c r="F196" s="52"/>
      <c r="G196" s="52"/>
      <c r="H196" s="21">
        <v>-43.617688999999999</v>
      </c>
      <c r="I196" s="21">
        <v>170.073722</v>
      </c>
      <c r="J196" s="8" t="s">
        <v>385</v>
      </c>
      <c r="K196" s="4">
        <v>-63</v>
      </c>
      <c r="L196" s="4">
        <v>-63</v>
      </c>
      <c r="M196" s="10">
        <v>2013</v>
      </c>
      <c r="N196" s="10">
        <v>2013</v>
      </c>
      <c r="O196" s="21"/>
      <c r="P196" s="30">
        <v>435399.55274299998</v>
      </c>
      <c r="Q196" s="30">
        <f>Table17[[#This Row],[ThDA1]]/1000000</f>
        <v>0.43539955274299996</v>
      </c>
      <c r="R196" s="49">
        <f>Table17[[#This Row],[ThDA2]]/100*5</f>
        <v>2.1769977637149995E-2</v>
      </c>
      <c r="S196" s="30">
        <v>366048.72522099997</v>
      </c>
      <c r="T196" s="21">
        <f>Table17[[#This Row],[TwDA1]]/100*5</f>
        <v>18302.436261049996</v>
      </c>
      <c r="U196" s="21"/>
      <c r="V196" s="30">
        <v>0.43539955274299996</v>
      </c>
      <c r="W196" s="30">
        <f>Table17[[#This Row],[DA]]*1000000</f>
        <v>435399.55274299998</v>
      </c>
      <c r="X196" s="21">
        <f>0.02*POWER(Table17[[#This Row],[ThDA2]],1.95)</f>
        <v>3.9524060363342181E-3</v>
      </c>
      <c r="Y196" s="21"/>
      <c r="Z196" s="21"/>
      <c r="AA196" s="63">
        <v>3.9524060363342181E-3</v>
      </c>
      <c r="AB196" s="8" t="s">
        <v>185</v>
      </c>
      <c r="AC196" s="33" t="s">
        <v>185</v>
      </c>
      <c r="AD196" s="12" t="s">
        <v>922</v>
      </c>
      <c r="AE196" s="11" t="s">
        <v>7</v>
      </c>
      <c r="AF196" s="21"/>
      <c r="AG196" s="8"/>
      <c r="AH196" s="8"/>
      <c r="AI196" s="8"/>
      <c r="AJ196" s="8" t="s">
        <v>229</v>
      </c>
      <c r="AK196" s="8"/>
      <c r="AL196" s="4">
        <v>10</v>
      </c>
      <c r="AM196" s="73" t="s">
        <v>243</v>
      </c>
    </row>
    <row r="197" spans="1:39" ht="99.95" customHeight="1" x14ac:dyDescent="0.2">
      <c r="A197" s="71" t="s">
        <v>683</v>
      </c>
      <c r="B197" s="8" t="s">
        <v>838</v>
      </c>
      <c r="C197" s="55" t="s">
        <v>708</v>
      </c>
      <c r="D197" s="4">
        <v>196</v>
      </c>
      <c r="E197" s="8">
        <v>290</v>
      </c>
      <c r="F197" s="8" t="s">
        <v>154</v>
      </c>
      <c r="G197" s="52"/>
      <c r="H197" s="21">
        <v>-43.618281000000003</v>
      </c>
      <c r="I197" s="21">
        <v>171.032408</v>
      </c>
      <c r="J197" s="8" t="s">
        <v>364</v>
      </c>
      <c r="K197" s="4">
        <v>1600</v>
      </c>
      <c r="L197" s="10">
        <v>1600</v>
      </c>
      <c r="M197" s="10">
        <v>350</v>
      </c>
      <c r="N197" s="10">
        <v>350</v>
      </c>
      <c r="O197" s="21">
        <v>420</v>
      </c>
      <c r="P197" s="49">
        <v>715367.42463400005</v>
      </c>
      <c r="Q197" s="49">
        <f>Table17[[#This Row],[ThDA1]]/1000000</f>
        <v>0.71536742463400005</v>
      </c>
      <c r="R197" s="49">
        <f>Table17[[#This Row],[ThDA2]]/100*5</f>
        <v>3.57683712317E-2</v>
      </c>
      <c r="S197" s="49">
        <v>690576.793496</v>
      </c>
      <c r="T197" s="21">
        <f>Table17[[#This Row],[TwDA1]]/100*5</f>
        <v>34528.839674800001</v>
      </c>
      <c r="U197" s="21">
        <v>0.38</v>
      </c>
      <c r="V197" s="49">
        <v>0.71536742463400005</v>
      </c>
      <c r="W197" s="49">
        <f>Table17[[#This Row],[DA]]*1000000</f>
        <v>715367.42463400005</v>
      </c>
      <c r="X197" s="21">
        <f>0.02*POWER(Table17[[#This Row],[ThDA2]],1.95)</f>
        <v>1.040786996723924E-2</v>
      </c>
      <c r="Y197" s="21">
        <v>1.9E-3</v>
      </c>
      <c r="Z197" s="21">
        <v>0.4</v>
      </c>
      <c r="AA197" s="63">
        <v>1.040786996723924E-2</v>
      </c>
      <c r="AB197" s="8" t="s">
        <v>180</v>
      </c>
      <c r="AC197" s="36" t="s">
        <v>180</v>
      </c>
      <c r="AD197" s="12" t="s">
        <v>27</v>
      </c>
      <c r="AE197" s="11" t="s">
        <v>7</v>
      </c>
      <c r="AF197" s="14"/>
      <c r="AG197" s="8"/>
      <c r="AH197" s="8"/>
      <c r="AI197" s="8"/>
      <c r="AJ197" s="8"/>
      <c r="AK197" s="8"/>
      <c r="AL197" s="4">
        <v>61</v>
      </c>
      <c r="AM197" s="73" t="s">
        <v>21</v>
      </c>
    </row>
    <row r="198" spans="1:39" ht="99.95" customHeight="1" x14ac:dyDescent="0.2">
      <c r="A198" s="71" t="s">
        <v>663</v>
      </c>
      <c r="B198" s="8" t="s">
        <v>838</v>
      </c>
      <c r="C198" s="55" t="s">
        <v>512</v>
      </c>
      <c r="D198" s="4">
        <v>197</v>
      </c>
      <c r="E198" s="8" t="s">
        <v>196</v>
      </c>
      <c r="F198" s="52"/>
      <c r="G198" s="52"/>
      <c r="H198" s="21">
        <v>-43.620705999999998</v>
      </c>
      <c r="I198" s="21">
        <v>170.11727400000001</v>
      </c>
      <c r="J198" s="8" t="s">
        <v>366</v>
      </c>
      <c r="K198" s="4">
        <v>-64</v>
      </c>
      <c r="L198" s="4">
        <v>-64</v>
      </c>
      <c r="M198" s="10">
        <v>2014</v>
      </c>
      <c r="N198" s="10">
        <v>2014</v>
      </c>
      <c r="O198" s="21"/>
      <c r="P198" s="30">
        <v>2609041.26902</v>
      </c>
      <c r="Q198" s="30">
        <f>Table17[[#This Row],[ThDA1]]/1000000</f>
        <v>2.60904126902</v>
      </c>
      <c r="R198" s="49">
        <f>Table17[[#This Row],[ThDA2]]/100*5</f>
        <v>0.13045206345100002</v>
      </c>
      <c r="S198" s="30">
        <v>2192935.7245499999</v>
      </c>
      <c r="T198" s="21">
        <f>Table17[[#This Row],[TwDA1]]/100*5</f>
        <v>109646.78622749999</v>
      </c>
      <c r="U198" s="21">
        <v>1.44</v>
      </c>
      <c r="V198" s="30">
        <v>2.60904126902</v>
      </c>
      <c r="W198" s="30">
        <f>Table17[[#This Row],[DA]]*1000000</f>
        <v>2609041.26902</v>
      </c>
      <c r="X198" s="21">
        <f>0.02*POWER(Table17[[#This Row],[ThDA2]],1.95)</f>
        <v>0.12976807001732282</v>
      </c>
      <c r="Y198" s="21">
        <v>3.0000000000000001E-3</v>
      </c>
      <c r="Z198" s="21" t="s">
        <v>279</v>
      </c>
      <c r="AA198" s="63">
        <v>0.12976807001732282</v>
      </c>
      <c r="AB198" s="8" t="s">
        <v>259</v>
      </c>
      <c r="AC198" s="33" t="s">
        <v>185</v>
      </c>
      <c r="AD198" s="12" t="s">
        <v>922</v>
      </c>
      <c r="AE198" s="11" t="s">
        <v>7</v>
      </c>
      <c r="AF198" s="14"/>
      <c r="AG198" s="8"/>
      <c r="AH198" s="8"/>
      <c r="AI198" s="8"/>
      <c r="AJ198" s="8" t="s">
        <v>13</v>
      </c>
      <c r="AK198" s="8"/>
      <c r="AL198" s="4">
        <v>9</v>
      </c>
      <c r="AM198" s="72" t="s">
        <v>786</v>
      </c>
    </row>
    <row r="199" spans="1:39" ht="99.95" customHeight="1" x14ac:dyDescent="0.2">
      <c r="A199" s="71" t="s">
        <v>617</v>
      </c>
      <c r="B199" s="8" t="s">
        <v>840</v>
      </c>
      <c r="C199" s="55"/>
      <c r="D199" s="4">
        <v>198</v>
      </c>
      <c r="E199" s="52"/>
      <c r="F199" s="52"/>
      <c r="G199" s="52"/>
      <c r="H199" s="21">
        <v>-43.631323000000002</v>
      </c>
      <c r="I199" s="21">
        <v>170.11367799999999</v>
      </c>
      <c r="J199" s="8" t="s">
        <v>366</v>
      </c>
      <c r="K199" s="4">
        <v>57</v>
      </c>
      <c r="L199" s="4">
        <v>57</v>
      </c>
      <c r="M199" s="4" t="s">
        <v>96</v>
      </c>
      <c r="N199" s="4">
        <v>1893</v>
      </c>
      <c r="O199" s="21"/>
      <c r="P199" s="21"/>
      <c r="Q199" s="21"/>
      <c r="R199" s="21"/>
      <c r="S199" s="21"/>
      <c r="T199" s="21"/>
      <c r="U199" s="21"/>
      <c r="V199" s="21"/>
      <c r="W199" s="21"/>
      <c r="X199" s="21"/>
      <c r="Y199" s="21"/>
      <c r="Z199" s="21"/>
      <c r="AA199" s="63"/>
      <c r="AB199" s="8" t="s">
        <v>259</v>
      </c>
      <c r="AC199" s="36" t="s">
        <v>83</v>
      </c>
      <c r="AD199" s="12" t="s">
        <v>27</v>
      </c>
      <c r="AE199" s="11" t="s">
        <v>7</v>
      </c>
      <c r="AF199" s="14"/>
      <c r="AG199" s="33"/>
      <c r="AH199" s="8"/>
      <c r="AI199" s="8"/>
      <c r="AJ199" s="8"/>
      <c r="AK199" s="20" t="s">
        <v>113</v>
      </c>
      <c r="AL199" s="4">
        <v>1</v>
      </c>
      <c r="AM199" s="78" t="s">
        <v>755</v>
      </c>
    </row>
    <row r="200" spans="1:39" ht="99.95" customHeight="1" x14ac:dyDescent="0.2">
      <c r="A200" s="124" t="s">
        <v>617</v>
      </c>
      <c r="B200" s="8" t="s">
        <v>840</v>
      </c>
      <c r="C200" s="55"/>
      <c r="D200" s="4">
        <v>199</v>
      </c>
      <c r="E200" s="52"/>
      <c r="F200" s="52"/>
      <c r="G200" s="52"/>
      <c r="H200" s="21">
        <v>-43.631323000000002</v>
      </c>
      <c r="I200" s="21">
        <v>170.11367799999999</v>
      </c>
      <c r="J200" s="8" t="s">
        <v>366</v>
      </c>
      <c r="K200" s="4">
        <v>50</v>
      </c>
      <c r="L200" s="4">
        <v>50</v>
      </c>
      <c r="M200" s="4">
        <v>1873</v>
      </c>
      <c r="N200" s="4">
        <v>1873</v>
      </c>
      <c r="O200" s="30"/>
      <c r="P200" s="21"/>
      <c r="Q200" s="21"/>
      <c r="R200" s="21"/>
      <c r="S200" s="21"/>
      <c r="T200" s="21"/>
      <c r="U200" s="21"/>
      <c r="V200" s="21"/>
      <c r="W200" s="21"/>
      <c r="X200" s="21"/>
      <c r="Y200" s="21"/>
      <c r="Z200" s="30"/>
      <c r="AA200" s="63"/>
      <c r="AB200" s="33" t="s">
        <v>259</v>
      </c>
      <c r="AC200" s="36" t="s">
        <v>83</v>
      </c>
      <c r="AD200" s="12" t="s">
        <v>27</v>
      </c>
      <c r="AE200" s="11" t="s">
        <v>7</v>
      </c>
      <c r="AF200" s="14"/>
      <c r="AG200" s="33"/>
      <c r="AH200" s="33"/>
      <c r="AI200" s="33"/>
      <c r="AJ200" s="33"/>
      <c r="AK200" s="42" t="s">
        <v>565</v>
      </c>
      <c r="AL200" s="4">
        <v>1</v>
      </c>
      <c r="AM200" s="79" t="s">
        <v>829</v>
      </c>
    </row>
    <row r="201" spans="1:39" ht="99.95" customHeight="1" x14ac:dyDescent="0.2">
      <c r="A201" s="71" t="s">
        <v>12</v>
      </c>
      <c r="B201" s="8" t="s">
        <v>838</v>
      </c>
      <c r="C201" s="55" t="s">
        <v>511</v>
      </c>
      <c r="D201" s="4">
        <v>200</v>
      </c>
      <c r="E201" s="20" t="s">
        <v>269</v>
      </c>
      <c r="F201" s="52"/>
      <c r="G201" s="52"/>
      <c r="H201" s="21">
        <v>-43.634166669999999</v>
      </c>
      <c r="I201" s="21">
        <v>170.11805555999999</v>
      </c>
      <c r="J201" s="8" t="s">
        <v>366</v>
      </c>
      <c r="K201" s="4">
        <v>-54</v>
      </c>
      <c r="L201" s="4">
        <v>-54</v>
      </c>
      <c r="M201" s="10">
        <v>2004</v>
      </c>
      <c r="N201" s="10">
        <v>2004</v>
      </c>
      <c r="O201" s="21"/>
      <c r="P201" s="30">
        <v>258416.696643</v>
      </c>
      <c r="Q201" s="30">
        <f>Table17[[#This Row],[ThDA1]]/1000000</f>
        <v>0.25841669664299999</v>
      </c>
      <c r="R201" s="49">
        <f>Table17[[#This Row],[ThDA2]]/100*5</f>
        <v>1.2920834832150001E-2</v>
      </c>
      <c r="S201" s="30">
        <v>218976.49817499999</v>
      </c>
      <c r="T201" s="21">
        <f>Table17[[#This Row],[TwDA1]]/100*5</f>
        <v>10948.824908750001</v>
      </c>
      <c r="U201" s="21">
        <v>0.184006</v>
      </c>
      <c r="V201" s="30">
        <v>0.25841669664299999</v>
      </c>
      <c r="W201" s="30">
        <f>Table17[[#This Row],[DA]]*1000000</f>
        <v>258416.69664299997</v>
      </c>
      <c r="X201" s="21">
        <f>0.02*POWER(Table17[[#This Row],[ThDA2]],1.95)</f>
        <v>1.4290752844901072E-3</v>
      </c>
      <c r="Y201" s="21">
        <v>1.7000000000000001E-4</v>
      </c>
      <c r="Z201" s="21">
        <v>0.03</v>
      </c>
      <c r="AA201" s="63">
        <v>1.4290752844901072E-3</v>
      </c>
      <c r="AB201" s="8" t="s">
        <v>33</v>
      </c>
      <c r="AC201" s="33" t="s">
        <v>180</v>
      </c>
      <c r="AD201" s="12" t="s">
        <v>922</v>
      </c>
      <c r="AE201" s="11" t="s">
        <v>7</v>
      </c>
      <c r="AF201" s="14"/>
      <c r="AG201" s="8" t="s">
        <v>9</v>
      </c>
      <c r="AH201" s="8" t="s">
        <v>7</v>
      </c>
      <c r="AI201" s="8" t="s">
        <v>7</v>
      </c>
      <c r="AJ201" s="8" t="s">
        <v>13</v>
      </c>
      <c r="AK201" s="8" t="s">
        <v>118</v>
      </c>
      <c r="AL201" s="4">
        <v>1</v>
      </c>
      <c r="AM201" s="72" t="s">
        <v>784</v>
      </c>
    </row>
    <row r="202" spans="1:39" ht="99.95" customHeight="1" x14ac:dyDescent="0.2">
      <c r="A202" s="71" t="s">
        <v>659</v>
      </c>
      <c r="B202" s="8" t="s">
        <v>838</v>
      </c>
      <c r="C202" s="55" t="s">
        <v>708</v>
      </c>
      <c r="D202" s="4">
        <v>201</v>
      </c>
      <c r="E202" s="8">
        <v>306</v>
      </c>
      <c r="F202" s="52"/>
      <c r="G202" s="52"/>
      <c r="H202" s="21">
        <v>-43.643828999999997</v>
      </c>
      <c r="I202" s="21">
        <v>169.823992</v>
      </c>
      <c r="J202" s="8" t="s">
        <v>385</v>
      </c>
      <c r="K202" s="4">
        <v>320</v>
      </c>
      <c r="L202" s="10">
        <v>320</v>
      </c>
      <c r="M202" s="10">
        <v>1630</v>
      </c>
      <c r="N202" s="10">
        <v>1630</v>
      </c>
      <c r="O202" s="21"/>
      <c r="P202" s="49">
        <v>2225312.71557</v>
      </c>
      <c r="Q202" s="49">
        <f>Table17[[#This Row],[ThDA1]]/1000000</f>
        <v>2.2253127155699999</v>
      </c>
      <c r="R202" s="49">
        <f>Table17[[#This Row],[ThDA2]]/100*5</f>
        <v>0.11126563577849999</v>
      </c>
      <c r="S202" s="49">
        <v>2118227.9519400001</v>
      </c>
      <c r="T202" s="21">
        <f>Table17[[#This Row],[TwDA1]]/100*5</f>
        <v>105911.397597</v>
      </c>
      <c r="U202" s="21">
        <v>2.9072499999999999</v>
      </c>
      <c r="V202" s="49">
        <v>2.2253127155699999</v>
      </c>
      <c r="W202" s="49">
        <f>Table17[[#This Row],[DA]]*1000000</f>
        <v>2225312.71557</v>
      </c>
      <c r="X202" s="21">
        <f>0.02*POWER(Table17[[#This Row],[ThDA2]],1.95)</f>
        <v>9.5157394521383679E-2</v>
      </c>
      <c r="Y202" s="21"/>
      <c r="Z202" s="21"/>
      <c r="AA202" s="63">
        <v>9.5157394521383679E-2</v>
      </c>
      <c r="AB202" s="8" t="s">
        <v>39</v>
      </c>
      <c r="AC202" s="36" t="s">
        <v>34</v>
      </c>
      <c r="AD202" s="12" t="s">
        <v>433</v>
      </c>
      <c r="AE202" s="11" t="s">
        <v>7</v>
      </c>
      <c r="AF202" s="14"/>
      <c r="AG202" s="8" t="s">
        <v>29</v>
      </c>
      <c r="AH202" s="8" t="s">
        <v>6</v>
      </c>
      <c r="AI202" s="8" t="s">
        <v>27</v>
      </c>
      <c r="AJ202" s="8"/>
      <c r="AK202" s="20" t="s">
        <v>41</v>
      </c>
      <c r="AL202" s="37">
        <v>68</v>
      </c>
      <c r="AM202" s="72" t="s">
        <v>791</v>
      </c>
    </row>
    <row r="203" spans="1:39" ht="99.95" customHeight="1" x14ac:dyDescent="0.2">
      <c r="A203" s="74" t="s">
        <v>703</v>
      </c>
      <c r="B203" s="8" t="s">
        <v>838</v>
      </c>
      <c r="C203" s="55" t="s">
        <v>345</v>
      </c>
      <c r="D203" s="4">
        <v>202</v>
      </c>
      <c r="E203" s="33">
        <v>307</v>
      </c>
      <c r="F203" s="52"/>
      <c r="G203" s="52"/>
      <c r="H203" s="21">
        <v>-43.658405999999999</v>
      </c>
      <c r="I203" s="21">
        <v>170.56894500000001</v>
      </c>
      <c r="J203" s="33" t="s">
        <v>366</v>
      </c>
      <c r="K203" s="4"/>
      <c r="L203" s="10"/>
      <c r="M203" s="10"/>
      <c r="N203" s="10"/>
      <c r="O203" s="30"/>
      <c r="P203" s="49">
        <v>364307.45812000002</v>
      </c>
      <c r="Q203" s="49">
        <f>Table17[[#This Row],[ThDA1]]/1000000</f>
        <v>0.36430745812000004</v>
      </c>
      <c r="R203" s="49">
        <f>Table17[[#This Row],[ThDA2]]/100*5</f>
        <v>1.8215372906000001E-2</v>
      </c>
      <c r="S203" s="49">
        <v>309147.75033000001</v>
      </c>
      <c r="T203" s="21">
        <f>Table17[[#This Row],[TwDA1]]/100*5</f>
        <v>15457.387516500001</v>
      </c>
      <c r="U203" s="21"/>
      <c r="V203" s="49">
        <v>0.36430745812000004</v>
      </c>
      <c r="W203" s="49">
        <f>Table17[[#This Row],[DA]]*1000000</f>
        <v>364307.45812000002</v>
      </c>
      <c r="X203" s="21">
        <f>0.02*POWER(Table17[[#This Row],[ThDA2]],1.95)</f>
        <v>2.7918540893431647E-3</v>
      </c>
      <c r="Y203" s="21"/>
      <c r="Z203" s="30"/>
      <c r="AA203" s="63">
        <v>2.7918540893431647E-3</v>
      </c>
      <c r="AB203" s="33" t="s">
        <v>180</v>
      </c>
      <c r="AC203" s="36" t="s">
        <v>180</v>
      </c>
      <c r="AD203" s="12" t="s">
        <v>27</v>
      </c>
      <c r="AE203" s="11" t="s">
        <v>7</v>
      </c>
      <c r="AF203" s="14"/>
      <c r="AG203" s="33"/>
      <c r="AH203" s="33"/>
      <c r="AI203" s="33"/>
      <c r="AJ203" s="33"/>
      <c r="AK203" s="33"/>
      <c r="AL203" s="4">
        <v>49</v>
      </c>
      <c r="AM203" s="82" t="s">
        <v>205</v>
      </c>
    </row>
    <row r="204" spans="1:39" ht="99.95" customHeight="1" x14ac:dyDescent="0.2">
      <c r="A204" s="71" t="s">
        <v>587</v>
      </c>
      <c r="B204" s="8" t="s">
        <v>838</v>
      </c>
      <c r="C204" s="55" t="s">
        <v>345</v>
      </c>
      <c r="D204" s="4">
        <v>203</v>
      </c>
      <c r="E204" s="8">
        <v>304</v>
      </c>
      <c r="F204" s="52"/>
      <c r="G204" s="52"/>
      <c r="H204" s="21">
        <v>-43.660730000000001</v>
      </c>
      <c r="I204" s="21">
        <v>170.723612</v>
      </c>
      <c r="J204" s="8" t="s">
        <v>365</v>
      </c>
      <c r="K204" s="4"/>
      <c r="L204" s="10"/>
      <c r="M204" s="10"/>
      <c r="N204" s="10"/>
      <c r="O204" s="21"/>
      <c r="P204" s="49">
        <v>264017.80549100001</v>
      </c>
      <c r="Q204" s="49">
        <f>Table17[[#This Row],[ThDA1]]/1000000</f>
        <v>0.26401780549100001</v>
      </c>
      <c r="R204" s="49">
        <f>Table17[[#This Row],[ThDA2]]/100*5</f>
        <v>1.3200890274550001E-2</v>
      </c>
      <c r="S204" s="49">
        <v>228775.87745299999</v>
      </c>
      <c r="T204" s="21">
        <f>Table17[[#This Row],[TwDA1]]/100*5</f>
        <v>11438.79387265</v>
      </c>
      <c r="U204" s="21"/>
      <c r="V204" s="49">
        <v>0.26401780549100001</v>
      </c>
      <c r="W204" s="49">
        <f>Table17[[#This Row],[DA]]*1000000</f>
        <v>264017.80549100001</v>
      </c>
      <c r="X204" s="21">
        <f>0.02*POWER(Table17[[#This Row],[ThDA2]],1.95)</f>
        <v>1.4900977831369634E-3</v>
      </c>
      <c r="Y204" s="21"/>
      <c r="Z204" s="21"/>
      <c r="AA204" s="63">
        <v>1.4900977831369634E-3</v>
      </c>
      <c r="AB204" s="8" t="s">
        <v>180</v>
      </c>
      <c r="AC204" s="36" t="s">
        <v>180</v>
      </c>
      <c r="AD204" s="12" t="s">
        <v>27</v>
      </c>
      <c r="AE204" s="11" t="s">
        <v>7</v>
      </c>
      <c r="AF204" s="14"/>
      <c r="AG204" s="8"/>
      <c r="AH204" s="8"/>
      <c r="AI204" s="8"/>
      <c r="AJ204" s="8"/>
      <c r="AK204" s="8"/>
      <c r="AL204" s="4">
        <v>49</v>
      </c>
      <c r="AM204" s="73" t="s">
        <v>205</v>
      </c>
    </row>
    <row r="205" spans="1:39" ht="99.95" customHeight="1" x14ac:dyDescent="0.2">
      <c r="A205" s="71" t="s">
        <v>704</v>
      </c>
      <c r="B205" s="8" t="s">
        <v>838</v>
      </c>
      <c r="C205" s="55" t="s">
        <v>345</v>
      </c>
      <c r="D205" s="4">
        <v>204</v>
      </c>
      <c r="E205" s="8">
        <v>318</v>
      </c>
      <c r="F205" s="52"/>
      <c r="G205" s="52"/>
      <c r="H205" s="21">
        <v>-43.675863</v>
      </c>
      <c r="I205" s="21">
        <v>170.56292999999999</v>
      </c>
      <c r="J205" s="8" t="s">
        <v>366</v>
      </c>
      <c r="K205" s="4"/>
      <c r="L205" s="10"/>
      <c r="M205" s="10"/>
      <c r="N205" s="10"/>
      <c r="O205" s="21"/>
      <c r="P205" s="49">
        <v>364919.6041</v>
      </c>
      <c r="Q205" s="49">
        <f>Table17[[#This Row],[ThDA1]]/1000000</f>
        <v>0.36491960410000002</v>
      </c>
      <c r="R205" s="49">
        <f>Table17[[#This Row],[ThDA2]]/100*5</f>
        <v>1.8245980205000002E-2</v>
      </c>
      <c r="S205" s="49">
        <v>332418.929619</v>
      </c>
      <c r="T205" s="21">
        <f>Table17[[#This Row],[TwDA1]]/100*5</f>
        <v>16620.946480949999</v>
      </c>
      <c r="U205" s="21"/>
      <c r="V205" s="49">
        <v>0.36491960410000002</v>
      </c>
      <c r="W205" s="49">
        <f>Table17[[#This Row],[DA]]*1000000</f>
        <v>364919.6041</v>
      </c>
      <c r="X205" s="21">
        <f>0.02*POWER(Table17[[#This Row],[ThDA2]],1.95)</f>
        <v>2.8010091399426496E-3</v>
      </c>
      <c r="Y205" s="21"/>
      <c r="Z205" s="21"/>
      <c r="AA205" s="63">
        <v>2.8010091399426496E-3</v>
      </c>
      <c r="AB205" s="8" t="s">
        <v>180</v>
      </c>
      <c r="AC205" s="36" t="s">
        <v>180</v>
      </c>
      <c r="AD205" s="12" t="s">
        <v>27</v>
      </c>
      <c r="AE205" s="11" t="s">
        <v>7</v>
      </c>
      <c r="AF205" s="14"/>
      <c r="AG205" s="8"/>
      <c r="AH205" s="8"/>
      <c r="AI205" s="8"/>
      <c r="AJ205" s="8"/>
      <c r="AK205" s="8"/>
      <c r="AL205" s="4">
        <v>49</v>
      </c>
      <c r="AM205" s="73" t="s">
        <v>205</v>
      </c>
    </row>
    <row r="206" spans="1:39" ht="99.95" customHeight="1" x14ac:dyDescent="0.2">
      <c r="A206" s="71" t="s">
        <v>586</v>
      </c>
      <c r="B206" s="8" t="s">
        <v>838</v>
      </c>
      <c r="C206" s="55" t="s">
        <v>345</v>
      </c>
      <c r="D206" s="4">
        <v>205</v>
      </c>
      <c r="E206" s="8">
        <v>317</v>
      </c>
      <c r="F206" s="52"/>
      <c r="G206" s="52"/>
      <c r="H206" s="21">
        <v>-43.677874000000003</v>
      </c>
      <c r="I206" s="21">
        <v>170.74555899999999</v>
      </c>
      <c r="J206" s="8" t="s">
        <v>365</v>
      </c>
      <c r="K206" s="4"/>
      <c r="L206" s="10"/>
      <c r="M206" s="10"/>
      <c r="N206" s="10"/>
      <c r="O206" s="21"/>
      <c r="P206" s="49">
        <v>251860.128654</v>
      </c>
      <c r="Q206" s="49">
        <f>Table17[[#This Row],[ThDA1]]/1000000</f>
        <v>0.25186012865399998</v>
      </c>
      <c r="R206" s="49">
        <f>Table17[[#This Row],[ThDA2]]/100*5</f>
        <v>1.2593006432699998E-2</v>
      </c>
      <c r="S206" s="49">
        <v>229568.448118</v>
      </c>
      <c r="T206" s="21">
        <f>Table17[[#This Row],[TwDA1]]/100*5</f>
        <v>11478.422405900001</v>
      </c>
      <c r="U206" s="21"/>
      <c r="V206" s="49">
        <v>0.25186012865399998</v>
      </c>
      <c r="W206" s="49">
        <f>Table17[[#This Row],[DA]]*1000000</f>
        <v>251860.12865399997</v>
      </c>
      <c r="X206" s="21">
        <f>0.02*POWER(Table17[[#This Row],[ThDA2]],1.95)</f>
        <v>1.359223474306794E-3</v>
      </c>
      <c r="Y206" s="21"/>
      <c r="Z206" s="21"/>
      <c r="AA206" s="63">
        <v>1.359223474306794E-3</v>
      </c>
      <c r="AB206" s="33" t="s">
        <v>257</v>
      </c>
      <c r="AC206" s="36" t="s">
        <v>83</v>
      </c>
      <c r="AD206" s="12" t="s">
        <v>27</v>
      </c>
      <c r="AE206" s="11" t="s">
        <v>7</v>
      </c>
      <c r="AF206" s="14"/>
      <c r="AG206" s="8"/>
      <c r="AH206" s="8"/>
      <c r="AI206" s="8"/>
      <c r="AJ206" s="8"/>
      <c r="AK206" s="8"/>
      <c r="AL206" s="4">
        <v>49</v>
      </c>
      <c r="AM206" s="73" t="s">
        <v>205</v>
      </c>
    </row>
    <row r="207" spans="1:39" ht="99.95" customHeight="1" x14ac:dyDescent="0.2">
      <c r="A207" s="71" t="s">
        <v>684</v>
      </c>
      <c r="B207" s="8" t="s">
        <v>838</v>
      </c>
      <c r="C207" s="55" t="s">
        <v>346</v>
      </c>
      <c r="D207" s="4">
        <v>206</v>
      </c>
      <c r="E207" s="8">
        <v>315</v>
      </c>
      <c r="F207" s="8" t="s">
        <v>155</v>
      </c>
      <c r="G207" s="52"/>
      <c r="H207" s="21">
        <v>-43.683714999999999</v>
      </c>
      <c r="I207" s="21">
        <v>171.11395400000001</v>
      </c>
      <c r="J207" s="8" t="s">
        <v>365</v>
      </c>
      <c r="K207" s="4">
        <v>1700</v>
      </c>
      <c r="L207" s="10">
        <v>1700</v>
      </c>
      <c r="M207" s="10">
        <v>250</v>
      </c>
      <c r="N207" s="10">
        <v>250</v>
      </c>
      <c r="O207" s="21">
        <v>440</v>
      </c>
      <c r="P207" s="30">
        <v>1569614.79366</v>
      </c>
      <c r="Q207" s="30">
        <f>Table17[[#This Row],[ThDA1]]/1000000</f>
        <v>1.56961479366</v>
      </c>
      <c r="R207" s="49">
        <f>Table17[[#This Row],[ThDA2]]/100*5</f>
        <v>7.8480739682999998E-2</v>
      </c>
      <c r="S207" s="30">
        <v>1496891.7226400001</v>
      </c>
      <c r="T207" s="21">
        <f>Table17[[#This Row],[TwDA1]]/100*5</f>
        <v>74844.586131999997</v>
      </c>
      <c r="U207" s="21">
        <v>1.22</v>
      </c>
      <c r="V207" s="30">
        <v>1.56961479366</v>
      </c>
      <c r="W207" s="30">
        <f>Table17[[#This Row],[DA]]*1000000</f>
        <v>1569614.79366</v>
      </c>
      <c r="X207" s="21">
        <f>0.02*POWER(Table17[[#This Row],[ThDA2]],1.95)</f>
        <v>4.8175530761690837E-2</v>
      </c>
      <c r="Y207" s="21">
        <v>0.01</v>
      </c>
      <c r="Z207" s="21">
        <v>1</v>
      </c>
      <c r="AA207" s="63">
        <v>4.8175530761690837E-2</v>
      </c>
      <c r="AB207" s="8" t="s">
        <v>180</v>
      </c>
      <c r="AC207" s="33" t="s">
        <v>180</v>
      </c>
      <c r="AD207" s="12" t="s">
        <v>27</v>
      </c>
      <c r="AE207" s="11" t="s">
        <v>7</v>
      </c>
      <c r="AF207" s="14"/>
      <c r="AG207" s="8"/>
      <c r="AH207" s="8"/>
      <c r="AI207" s="8"/>
      <c r="AJ207" s="8"/>
      <c r="AK207" s="8"/>
      <c r="AL207" s="4">
        <v>61</v>
      </c>
      <c r="AM207" s="72" t="s">
        <v>779</v>
      </c>
    </row>
    <row r="208" spans="1:39" ht="99.95" customHeight="1" x14ac:dyDescent="0.2">
      <c r="A208" s="71" t="s">
        <v>624</v>
      </c>
      <c r="B208" s="8" t="s">
        <v>838</v>
      </c>
      <c r="C208" s="55" t="s">
        <v>345</v>
      </c>
      <c r="D208" s="4">
        <v>207</v>
      </c>
      <c r="E208" s="52"/>
      <c r="F208" s="52"/>
      <c r="G208" s="52"/>
      <c r="H208" s="21">
        <v>-43.688752999999998</v>
      </c>
      <c r="I208" s="21">
        <v>170.29808399999999</v>
      </c>
      <c r="J208" s="8" t="s">
        <v>366</v>
      </c>
      <c r="K208" s="4"/>
      <c r="L208" s="10"/>
      <c r="M208" s="10"/>
      <c r="N208" s="10"/>
      <c r="O208" s="21"/>
      <c r="P208" s="49">
        <v>346474.52961899998</v>
      </c>
      <c r="Q208" s="49">
        <f>Table17[[#This Row],[ThDA1]]/1000000</f>
        <v>0.34647452961899999</v>
      </c>
      <c r="R208" s="49">
        <f>Table17[[#This Row],[ThDA2]]/100*5</f>
        <v>1.732372648095E-2</v>
      </c>
      <c r="S208" s="49">
        <v>281422.948875</v>
      </c>
      <c r="T208" s="21">
        <f>Table17[[#This Row],[TwDA1]]/100*5</f>
        <v>14071.14744375</v>
      </c>
      <c r="U208" s="21"/>
      <c r="V208" s="49">
        <v>0.34647452961899999</v>
      </c>
      <c r="W208" s="49">
        <f>Table17[[#This Row],[DA]]*1000000</f>
        <v>346474.52961899998</v>
      </c>
      <c r="X208" s="21">
        <f>0.02*POWER(Table17[[#This Row],[ThDA2]],1.95)</f>
        <v>2.5315648537201506E-3</v>
      </c>
      <c r="Y208" s="21"/>
      <c r="Z208" s="21"/>
      <c r="AA208" s="63">
        <v>2.5315648537201506E-3</v>
      </c>
      <c r="AB208" s="8" t="s">
        <v>259</v>
      </c>
      <c r="AC208" s="36" t="s">
        <v>83</v>
      </c>
      <c r="AD208" s="12" t="s">
        <v>27</v>
      </c>
      <c r="AE208" s="11" t="s">
        <v>7</v>
      </c>
      <c r="AF208" s="14"/>
      <c r="AG208" s="8"/>
      <c r="AH208" s="8"/>
      <c r="AI208" s="8"/>
      <c r="AJ208" s="8"/>
      <c r="AK208" s="8"/>
      <c r="AL208" s="4">
        <v>49</v>
      </c>
      <c r="AM208" s="73" t="s">
        <v>205</v>
      </c>
    </row>
    <row r="209" spans="1:39" ht="99.95" customHeight="1" x14ac:dyDescent="0.2">
      <c r="A209" s="71" t="s">
        <v>682</v>
      </c>
      <c r="B209" s="8" t="s">
        <v>838</v>
      </c>
      <c r="C209" s="55" t="s">
        <v>346</v>
      </c>
      <c r="D209" s="4">
        <v>208</v>
      </c>
      <c r="E209" s="8">
        <v>314</v>
      </c>
      <c r="F209" s="52"/>
      <c r="G209" s="52"/>
      <c r="H209" s="21">
        <v>-43.691757000000003</v>
      </c>
      <c r="I209" s="21">
        <v>171.05089899999999</v>
      </c>
      <c r="J209" s="8" t="s">
        <v>365</v>
      </c>
      <c r="K209" s="4"/>
      <c r="L209" s="10"/>
      <c r="M209" s="10"/>
      <c r="N209" s="10"/>
      <c r="O209" s="21"/>
      <c r="P209" s="30">
        <v>869216.86299299996</v>
      </c>
      <c r="Q209" s="30">
        <f>Table17[[#This Row],[ThDA1]]/1000000</f>
        <v>0.86921686299299994</v>
      </c>
      <c r="R209" s="49">
        <f>Table17[[#This Row],[ThDA2]]/100*5</f>
        <v>4.3460843149649993E-2</v>
      </c>
      <c r="S209" s="30">
        <v>854501.51986799994</v>
      </c>
      <c r="T209" s="21">
        <f>Table17[[#This Row],[TwDA1]]/100*5</f>
        <v>42725.075993399994</v>
      </c>
      <c r="U209" s="21">
        <v>2.2749100000000002</v>
      </c>
      <c r="V209" s="30">
        <v>0.86921686299299994</v>
      </c>
      <c r="W209" s="30">
        <f>Table17[[#This Row],[DA]]*1000000</f>
        <v>869216.86299299996</v>
      </c>
      <c r="X209" s="21">
        <f>0.02*POWER(Table17[[#This Row],[ThDA2]],1.95)</f>
        <v>1.5217029227779507E-2</v>
      </c>
      <c r="Y209" s="21"/>
      <c r="Z209" s="21"/>
      <c r="AA209" s="63">
        <v>1.5217029227779507E-2</v>
      </c>
      <c r="AB209" s="8" t="s">
        <v>180</v>
      </c>
      <c r="AC209" s="33" t="s">
        <v>180</v>
      </c>
      <c r="AD209" s="12" t="s">
        <v>27</v>
      </c>
      <c r="AE209" s="11" t="s">
        <v>7</v>
      </c>
      <c r="AF209" s="14"/>
      <c r="AG209" s="8"/>
      <c r="AH209" s="8"/>
      <c r="AI209" s="8"/>
      <c r="AJ209" s="8"/>
      <c r="AK209" s="8" t="s">
        <v>223</v>
      </c>
      <c r="AL209" s="4">
        <v>10</v>
      </c>
      <c r="AM209" s="73" t="s">
        <v>243</v>
      </c>
    </row>
    <row r="210" spans="1:39" ht="99.95" customHeight="1" x14ac:dyDescent="0.2">
      <c r="A210" s="71" t="s">
        <v>681</v>
      </c>
      <c r="B210" s="8" t="s">
        <v>838</v>
      </c>
      <c r="C210" s="55" t="s">
        <v>708</v>
      </c>
      <c r="D210" s="4">
        <v>209</v>
      </c>
      <c r="E210" s="8">
        <v>326</v>
      </c>
      <c r="F210" s="8" t="s">
        <v>156</v>
      </c>
      <c r="G210" s="52"/>
      <c r="H210" s="21">
        <v>-43.701782000000001</v>
      </c>
      <c r="I210" s="21">
        <v>170.96846300000001</v>
      </c>
      <c r="J210" s="8" t="s">
        <v>365</v>
      </c>
      <c r="K210" s="4">
        <v>1560</v>
      </c>
      <c r="L210" s="10">
        <v>1560</v>
      </c>
      <c r="M210" s="10">
        <v>390</v>
      </c>
      <c r="N210" s="10">
        <v>390</v>
      </c>
      <c r="O210" s="21">
        <v>400</v>
      </c>
      <c r="P210" s="49">
        <v>645208.30528700002</v>
      </c>
      <c r="Q210" s="49">
        <f>Table17[[#This Row],[ThDA1]]/1000000</f>
        <v>0.64520830528700002</v>
      </c>
      <c r="R210" s="49">
        <f>Table17[[#This Row],[ThDA2]]/100*5</f>
        <v>3.2260415264350001E-2</v>
      </c>
      <c r="S210" s="49">
        <v>595812.31716400001</v>
      </c>
      <c r="T210" s="21">
        <f>Table17[[#This Row],[TwDA1]]/100*5</f>
        <v>29790.615858199999</v>
      </c>
      <c r="U210" s="21">
        <v>0.81</v>
      </c>
      <c r="V210" s="49">
        <v>0.64520830528700002</v>
      </c>
      <c r="W210" s="49">
        <f>Table17[[#This Row],[DA]]*1000000</f>
        <v>645208.30528700002</v>
      </c>
      <c r="X210" s="21">
        <f>0.02*POWER(Table17[[#This Row],[ThDA2]],1.95)</f>
        <v>8.5103005206843066E-3</v>
      </c>
      <c r="Y210" s="21">
        <v>8.0999999999999996E-3</v>
      </c>
      <c r="Z210" s="21">
        <v>0.9</v>
      </c>
      <c r="AA210" s="63">
        <v>8.5103005206843066E-3</v>
      </c>
      <c r="AB210" s="8" t="s">
        <v>180</v>
      </c>
      <c r="AC210" s="36" t="s">
        <v>180</v>
      </c>
      <c r="AD210" s="12" t="s">
        <v>27</v>
      </c>
      <c r="AE210" s="11" t="s">
        <v>7</v>
      </c>
      <c r="AF210" s="14"/>
      <c r="AG210" s="8"/>
      <c r="AH210" s="8"/>
      <c r="AI210" s="8"/>
      <c r="AJ210" s="8"/>
      <c r="AK210" s="8" t="s">
        <v>291</v>
      </c>
      <c r="AL210" s="4">
        <v>61</v>
      </c>
      <c r="AM210" s="73" t="s">
        <v>21</v>
      </c>
    </row>
    <row r="211" spans="1:39" ht="99.95" customHeight="1" x14ac:dyDescent="0.2">
      <c r="A211" s="71" t="s">
        <v>209</v>
      </c>
      <c r="B211" s="8" t="s">
        <v>838</v>
      </c>
      <c r="C211" s="55" t="s">
        <v>506</v>
      </c>
      <c r="D211" s="4">
        <v>210</v>
      </c>
      <c r="E211" s="20" t="s">
        <v>273</v>
      </c>
      <c r="F211" s="52"/>
      <c r="G211" s="52"/>
      <c r="H211" s="21">
        <v>-43.703434000000001</v>
      </c>
      <c r="I211" s="21">
        <v>170.03817599999999</v>
      </c>
      <c r="J211" s="8" t="s">
        <v>366</v>
      </c>
      <c r="K211" s="4">
        <v>-46</v>
      </c>
      <c r="L211" s="4">
        <v>-46</v>
      </c>
      <c r="M211" s="10">
        <v>1996</v>
      </c>
      <c r="N211" s="10">
        <v>1996</v>
      </c>
      <c r="O211" s="21"/>
      <c r="P211" s="30">
        <v>269565.39289399999</v>
      </c>
      <c r="Q211" s="30">
        <f>Table17[[#This Row],[ThDA1]]/1000000</f>
        <v>0.269565392894</v>
      </c>
      <c r="R211" s="49">
        <f>Table17[[#This Row],[ThDA2]]/100*5</f>
        <v>1.3478269644700001E-2</v>
      </c>
      <c r="S211" s="30">
        <v>238042.540843</v>
      </c>
      <c r="T211" s="21">
        <f>Table17[[#This Row],[TwDA1]]/100*5</f>
        <v>11902.127042150001</v>
      </c>
      <c r="U211" s="21">
        <v>0.3</v>
      </c>
      <c r="V211" s="30">
        <v>0.269565392894</v>
      </c>
      <c r="W211" s="30">
        <f>Table17[[#This Row],[DA]]*1000000</f>
        <v>269565.39289399999</v>
      </c>
      <c r="X211" s="21">
        <f>0.02*POWER(Table17[[#This Row],[ThDA2]],1.95)</f>
        <v>1.5517618169991032E-3</v>
      </c>
      <c r="Y211" s="21"/>
      <c r="Z211" s="21"/>
      <c r="AA211" s="63">
        <v>1.5517618169991032E-3</v>
      </c>
      <c r="AB211" s="8" t="s">
        <v>244</v>
      </c>
      <c r="AC211" s="33" t="s">
        <v>180</v>
      </c>
      <c r="AD211" s="12" t="s">
        <v>922</v>
      </c>
      <c r="AE211" s="11" t="s">
        <v>7</v>
      </c>
      <c r="AF211" s="14"/>
      <c r="AG211" s="8"/>
      <c r="AH211" s="8"/>
      <c r="AI211" s="8"/>
      <c r="AJ211" s="8" t="s">
        <v>14</v>
      </c>
      <c r="AK211" s="20" t="s">
        <v>177</v>
      </c>
      <c r="AL211" s="4">
        <v>1</v>
      </c>
      <c r="AM211" s="72" t="s">
        <v>768</v>
      </c>
    </row>
    <row r="212" spans="1:39" ht="99.95" customHeight="1" x14ac:dyDescent="0.2">
      <c r="A212" s="71" t="s">
        <v>210</v>
      </c>
      <c r="B212" s="8" t="s">
        <v>838</v>
      </c>
      <c r="C212" s="55" t="s">
        <v>506</v>
      </c>
      <c r="D212" s="4">
        <v>211</v>
      </c>
      <c r="E212" s="56" t="s">
        <v>268</v>
      </c>
      <c r="F212" s="53"/>
      <c r="G212" s="53"/>
      <c r="H212" s="21">
        <v>-43.707386999999997</v>
      </c>
      <c r="I212" s="21">
        <v>170.035642</v>
      </c>
      <c r="J212" s="8" t="s">
        <v>366</v>
      </c>
      <c r="K212" s="4">
        <v>-53</v>
      </c>
      <c r="L212" s="4">
        <v>-53</v>
      </c>
      <c r="M212" s="10" t="s">
        <v>95</v>
      </c>
      <c r="N212" s="10">
        <v>2003</v>
      </c>
      <c r="O212" s="21">
        <v>1</v>
      </c>
      <c r="P212" s="30">
        <v>201400.246098</v>
      </c>
      <c r="Q212" s="30">
        <f>Table17[[#This Row],[ThDA1]]/1000000</f>
        <v>0.201400246098</v>
      </c>
      <c r="R212" s="49">
        <f>Table17[[#This Row],[ThDA2]]/100*5</f>
        <v>1.0070012304899999E-2</v>
      </c>
      <c r="S212" s="30">
        <v>149540.710727</v>
      </c>
      <c r="T212" s="21">
        <f>Table17[[#This Row],[TwDA1]]/100*5</f>
        <v>7477.0355363499993</v>
      </c>
      <c r="U212" s="21">
        <v>0.17</v>
      </c>
      <c r="V212" s="30">
        <v>0.201400246098</v>
      </c>
      <c r="W212" s="30">
        <f>Table17[[#This Row],[DA]]*1000000</f>
        <v>201400.246098</v>
      </c>
      <c r="X212" s="21">
        <f>0.02*POWER(Table17[[#This Row],[ThDA2]],1.95)</f>
        <v>8.7891522907804394E-4</v>
      </c>
      <c r="Y212" s="21"/>
      <c r="Z212" s="21"/>
      <c r="AA212" s="63">
        <v>8.7891522907804394E-4</v>
      </c>
      <c r="AB212" s="8" t="s">
        <v>244</v>
      </c>
      <c r="AC212" s="33" t="s">
        <v>180</v>
      </c>
      <c r="AD212" s="12" t="s">
        <v>922</v>
      </c>
      <c r="AE212" s="11" t="s">
        <v>7</v>
      </c>
      <c r="AF212" s="14"/>
      <c r="AG212" s="33"/>
      <c r="AH212" s="8"/>
      <c r="AI212" s="8"/>
      <c r="AJ212" s="8" t="s">
        <v>14</v>
      </c>
      <c r="AK212" s="8"/>
      <c r="AL212" s="4">
        <v>1</v>
      </c>
      <c r="AM212" s="78" t="s">
        <v>769</v>
      </c>
    </row>
    <row r="213" spans="1:39" ht="99.95" customHeight="1" x14ac:dyDescent="0.2">
      <c r="A213" s="71" t="s">
        <v>685</v>
      </c>
      <c r="B213" s="8" t="s">
        <v>838</v>
      </c>
      <c r="C213" s="55" t="s">
        <v>345</v>
      </c>
      <c r="D213" s="4">
        <v>212</v>
      </c>
      <c r="E213" s="8">
        <v>332</v>
      </c>
      <c r="F213" s="52"/>
      <c r="G213" s="52"/>
      <c r="H213" s="21">
        <v>-43.715743000000003</v>
      </c>
      <c r="I213" s="21">
        <v>170.987785</v>
      </c>
      <c r="J213" s="8" t="s">
        <v>365</v>
      </c>
      <c r="K213" s="4"/>
      <c r="L213" s="10"/>
      <c r="M213" s="10"/>
      <c r="N213" s="10"/>
      <c r="O213" s="21"/>
      <c r="P213" s="49">
        <v>229672.24000200001</v>
      </c>
      <c r="Q213" s="49">
        <f>Table17[[#This Row],[ThDA1]]/1000000</f>
        <v>0.22967224000200001</v>
      </c>
      <c r="R213" s="49">
        <f>Table17[[#This Row],[ThDA2]]/100*5</f>
        <v>1.1483612000100001E-2</v>
      </c>
      <c r="S213" s="49">
        <v>219018.25132700001</v>
      </c>
      <c r="T213" s="21">
        <f>Table17[[#This Row],[TwDA1]]/100*5</f>
        <v>10950.91256635</v>
      </c>
      <c r="U213" s="21"/>
      <c r="V213" s="49">
        <v>0.22967224000200001</v>
      </c>
      <c r="W213" s="49">
        <f>Table17[[#This Row],[DA]]*1000000</f>
        <v>229672.24000200001</v>
      </c>
      <c r="X213" s="21">
        <f>0.02*POWER(Table17[[#This Row],[ThDA2]],1.95)</f>
        <v>1.1355116193433349E-3</v>
      </c>
      <c r="Y213" s="21"/>
      <c r="Z213" s="21"/>
      <c r="AA213" s="63">
        <v>1.1355116193433349E-3</v>
      </c>
      <c r="AB213" s="8" t="s">
        <v>180</v>
      </c>
      <c r="AC213" s="36" t="s">
        <v>180</v>
      </c>
      <c r="AD213" s="12" t="s">
        <v>27</v>
      </c>
      <c r="AE213" s="11" t="s">
        <v>7</v>
      </c>
      <c r="AF213" s="14"/>
      <c r="AG213" s="33"/>
      <c r="AH213" s="8"/>
      <c r="AI213" s="8"/>
      <c r="AJ213" s="8"/>
      <c r="AK213" s="8"/>
      <c r="AL213" s="4">
        <v>49</v>
      </c>
      <c r="AM213" s="73" t="s">
        <v>205</v>
      </c>
    </row>
    <row r="214" spans="1:39" ht="99.95" customHeight="1" x14ac:dyDescent="0.2">
      <c r="A214" s="74" t="s">
        <v>678</v>
      </c>
      <c r="B214" s="8" t="s">
        <v>838</v>
      </c>
      <c r="C214" s="55" t="s">
        <v>345</v>
      </c>
      <c r="D214" s="4">
        <v>213</v>
      </c>
      <c r="E214" s="8">
        <v>329</v>
      </c>
      <c r="F214" s="52"/>
      <c r="G214" s="52"/>
      <c r="H214" s="21">
        <v>-43.720056</v>
      </c>
      <c r="I214" s="21">
        <v>170.756362</v>
      </c>
      <c r="J214" s="8" t="s">
        <v>365</v>
      </c>
      <c r="K214" s="4"/>
      <c r="L214" s="10"/>
      <c r="M214" s="10"/>
      <c r="N214" s="10"/>
      <c r="O214" s="21"/>
      <c r="P214" s="49">
        <v>1512755.68732</v>
      </c>
      <c r="Q214" s="49">
        <f>Table17[[#This Row],[ThDA1]]/1000000</f>
        <v>1.5127556873200001</v>
      </c>
      <c r="R214" s="49">
        <f>Table17[[#This Row],[ThDA2]]/100*5</f>
        <v>7.5637784366000008E-2</v>
      </c>
      <c r="S214" s="49">
        <v>1496241.5563099999</v>
      </c>
      <c r="T214" s="21">
        <f>Table17[[#This Row],[TwDA1]]/100*5</f>
        <v>74812.077815500001</v>
      </c>
      <c r="U214" s="21"/>
      <c r="V214" s="49">
        <v>1.5127556873200001</v>
      </c>
      <c r="W214" s="49">
        <f>Table17[[#This Row],[DA]]*1000000</f>
        <v>1512755.68732</v>
      </c>
      <c r="X214" s="21">
        <f>0.02*POWER(Table17[[#This Row],[ThDA2]],1.95)</f>
        <v>4.4831074152589717E-2</v>
      </c>
      <c r="Y214" s="21"/>
      <c r="Z214" s="21"/>
      <c r="AA214" s="63">
        <v>4.4831074152589717E-2</v>
      </c>
      <c r="AB214" s="8" t="s">
        <v>180</v>
      </c>
      <c r="AC214" s="36" t="s">
        <v>180</v>
      </c>
      <c r="AD214" s="12" t="s">
        <v>27</v>
      </c>
      <c r="AE214" s="11" t="s">
        <v>7</v>
      </c>
      <c r="AF214" s="14"/>
      <c r="AG214" s="8"/>
      <c r="AH214" s="8"/>
      <c r="AI214" s="8"/>
      <c r="AJ214" s="8"/>
      <c r="AK214" s="8"/>
      <c r="AL214" s="4">
        <v>49</v>
      </c>
      <c r="AM214" s="73" t="s">
        <v>205</v>
      </c>
    </row>
    <row r="215" spans="1:39" ht="99.95" customHeight="1" x14ac:dyDescent="0.2">
      <c r="A215" s="71" t="s">
        <v>679</v>
      </c>
      <c r="B215" s="8" t="s">
        <v>838</v>
      </c>
      <c r="C215" s="55" t="s">
        <v>345</v>
      </c>
      <c r="D215" s="4">
        <v>214</v>
      </c>
      <c r="E215" s="8">
        <v>334</v>
      </c>
      <c r="F215" s="52"/>
      <c r="G215" s="52"/>
      <c r="H215" s="21">
        <v>-43.723514999999999</v>
      </c>
      <c r="I215" s="21">
        <v>171.09591699999999</v>
      </c>
      <c r="J215" s="8" t="s">
        <v>365</v>
      </c>
      <c r="K215" s="4"/>
      <c r="L215" s="10"/>
      <c r="M215" s="10"/>
      <c r="N215" s="10"/>
      <c r="O215" s="21"/>
      <c r="P215" s="49">
        <v>164487.206982</v>
      </c>
      <c r="Q215" s="49">
        <f>Table17[[#This Row],[ThDA1]]/1000000</f>
        <v>0.16448720698200001</v>
      </c>
      <c r="R215" s="49">
        <f>Table17[[#This Row],[ThDA2]]/100*5</f>
        <v>8.2243603490999989E-3</v>
      </c>
      <c r="S215" s="49">
        <v>163616.60827999999</v>
      </c>
      <c r="T215" s="21">
        <f>Table17[[#This Row],[TwDA1]]/100*5</f>
        <v>8180.830414</v>
      </c>
      <c r="U215" s="21"/>
      <c r="V215" s="49">
        <v>0.16448720698200001</v>
      </c>
      <c r="W215" s="49">
        <f>Table17[[#This Row],[DA]]*1000000</f>
        <v>164487.206982</v>
      </c>
      <c r="X215" s="21">
        <f>0.02*POWER(Table17[[#This Row],[ThDA2]],1.95)</f>
        <v>5.9222623450778207E-4</v>
      </c>
      <c r="Y215" s="21"/>
      <c r="Z215" s="21"/>
      <c r="AA215" s="63">
        <v>5.9222623450778207E-4</v>
      </c>
      <c r="AB215" s="8" t="s">
        <v>183</v>
      </c>
      <c r="AC215" s="36" t="s">
        <v>360</v>
      </c>
      <c r="AD215" s="12" t="s">
        <v>27</v>
      </c>
      <c r="AE215" s="11" t="s">
        <v>7</v>
      </c>
      <c r="AF215" s="14"/>
      <c r="AG215" s="33"/>
      <c r="AH215" s="8"/>
      <c r="AI215" s="8"/>
      <c r="AJ215" s="8"/>
      <c r="AK215" s="8"/>
      <c r="AL215" s="4">
        <v>49</v>
      </c>
      <c r="AM215" s="73" t="s">
        <v>205</v>
      </c>
    </row>
    <row r="216" spans="1:39" ht="99.95" customHeight="1" x14ac:dyDescent="0.2">
      <c r="A216" s="71" t="s">
        <v>207</v>
      </c>
      <c r="B216" s="8" t="s">
        <v>838</v>
      </c>
      <c r="C216" s="55" t="s">
        <v>506</v>
      </c>
      <c r="D216" s="4">
        <v>215</v>
      </c>
      <c r="E216" s="20" t="s">
        <v>267</v>
      </c>
      <c r="F216" s="52"/>
      <c r="G216" s="52"/>
      <c r="H216" s="21">
        <v>-43.738947000000003</v>
      </c>
      <c r="I216" s="21">
        <v>170.02849000000001</v>
      </c>
      <c r="J216" s="8" t="s">
        <v>366</v>
      </c>
      <c r="K216" s="4">
        <v>-3</v>
      </c>
      <c r="L216" s="4">
        <v>-3</v>
      </c>
      <c r="M216" s="10">
        <v>1953</v>
      </c>
      <c r="N216" s="10">
        <v>1953</v>
      </c>
      <c r="O216" s="21">
        <v>2</v>
      </c>
      <c r="P216" s="30">
        <v>627701.26729900006</v>
      </c>
      <c r="Q216" s="30">
        <f>Table17[[#This Row],[ThDA1]]/1000000</f>
        <v>0.62770126729900011</v>
      </c>
      <c r="R216" s="49">
        <f>Table17[[#This Row],[ThDA2]]/100*5</f>
        <v>3.1385063364950005E-2</v>
      </c>
      <c r="S216" s="30">
        <v>540240.21413199999</v>
      </c>
      <c r="T216" s="21">
        <f>Table17[[#This Row],[TwDA1]]/100*5</f>
        <v>27012.010706599998</v>
      </c>
      <c r="U216" s="21">
        <v>0.66</v>
      </c>
      <c r="V216" s="30">
        <v>0.62770126729900011</v>
      </c>
      <c r="W216" s="30">
        <f>Table17[[#This Row],[DA]]*1000000</f>
        <v>627701.26729900006</v>
      </c>
      <c r="X216" s="21">
        <f>0.02*POWER(Table17[[#This Row],[ThDA2]],1.95)</f>
        <v>8.0658168508830029E-3</v>
      </c>
      <c r="Y216" s="21"/>
      <c r="Z216" s="21"/>
      <c r="AA216" s="63">
        <v>8.0658168508830029E-3</v>
      </c>
      <c r="AB216" s="8" t="s">
        <v>244</v>
      </c>
      <c r="AC216" s="33" t="s">
        <v>180</v>
      </c>
      <c r="AD216" s="12" t="s">
        <v>922</v>
      </c>
      <c r="AE216" s="11" t="s">
        <v>7</v>
      </c>
      <c r="AF216" s="14"/>
      <c r="AG216" s="8"/>
      <c r="AH216" s="8"/>
      <c r="AI216" s="8"/>
      <c r="AJ216" s="8" t="s">
        <v>14</v>
      </c>
      <c r="AK216" s="8"/>
      <c r="AL216" s="4">
        <v>1</v>
      </c>
      <c r="AM216" s="72" t="s">
        <v>766</v>
      </c>
    </row>
    <row r="217" spans="1:39" ht="99.95" customHeight="1" x14ac:dyDescent="0.2">
      <c r="A217" s="71" t="s">
        <v>208</v>
      </c>
      <c r="B217" s="8" t="s">
        <v>838</v>
      </c>
      <c r="C217" s="55" t="s">
        <v>506</v>
      </c>
      <c r="D217" s="4">
        <v>216</v>
      </c>
      <c r="E217" s="20" t="s">
        <v>272</v>
      </c>
      <c r="F217" s="52"/>
      <c r="G217" s="52"/>
      <c r="H217" s="21">
        <v>-43.739514</v>
      </c>
      <c r="I217" s="21">
        <v>170.01947799999999</v>
      </c>
      <c r="J217" s="8" t="s">
        <v>366</v>
      </c>
      <c r="K217" s="4">
        <v>-15</v>
      </c>
      <c r="L217" s="4">
        <v>-15</v>
      </c>
      <c r="M217" s="10">
        <v>1965</v>
      </c>
      <c r="N217" s="10">
        <v>1965</v>
      </c>
      <c r="O217" s="21"/>
      <c r="P217" s="30">
        <v>307335.07138099999</v>
      </c>
      <c r="Q217" s="30">
        <f>Table17[[#This Row],[ThDA1]]/1000000</f>
        <v>0.30733507138099997</v>
      </c>
      <c r="R217" s="49">
        <f>Table17[[#This Row],[ThDA2]]/100*5</f>
        <v>1.5366753569049998E-2</v>
      </c>
      <c r="S217" s="30">
        <v>238120.84911099999</v>
      </c>
      <c r="T217" s="21">
        <f>Table17[[#This Row],[TwDA1]]/100*5</f>
        <v>11906.042455549999</v>
      </c>
      <c r="U217" s="21">
        <v>0.25</v>
      </c>
      <c r="V217" s="30">
        <v>0.30733507138099997</v>
      </c>
      <c r="W217" s="30">
        <f>Table17[[#This Row],[DA]]*1000000</f>
        <v>307335.07138099999</v>
      </c>
      <c r="X217" s="21">
        <f>0.02*POWER(Table17[[#This Row],[ThDA2]],1.95)</f>
        <v>2.0038888753900717E-3</v>
      </c>
      <c r="Y217" s="21"/>
      <c r="Z217" s="21"/>
      <c r="AA217" s="63">
        <v>2.0038888753900717E-3</v>
      </c>
      <c r="AB217" s="8" t="s">
        <v>244</v>
      </c>
      <c r="AC217" s="33" t="s">
        <v>180</v>
      </c>
      <c r="AD217" s="12" t="s">
        <v>922</v>
      </c>
      <c r="AE217" s="11" t="s">
        <v>7</v>
      </c>
      <c r="AF217" s="14"/>
      <c r="AG217" s="8"/>
      <c r="AH217" s="8"/>
      <c r="AI217" s="8"/>
      <c r="AJ217" s="8" t="s">
        <v>14</v>
      </c>
      <c r="AK217" s="8"/>
      <c r="AL217" s="4">
        <v>1</v>
      </c>
      <c r="AM217" s="78" t="s">
        <v>767</v>
      </c>
    </row>
    <row r="218" spans="1:39" ht="99.95" customHeight="1" x14ac:dyDescent="0.2">
      <c r="A218" s="71" t="s">
        <v>661</v>
      </c>
      <c r="B218" s="8" t="s">
        <v>838</v>
      </c>
      <c r="C218" s="55" t="s">
        <v>345</v>
      </c>
      <c r="D218" s="4">
        <v>217</v>
      </c>
      <c r="E218" s="8">
        <v>349</v>
      </c>
      <c r="F218" s="52"/>
      <c r="G218" s="52"/>
      <c r="H218" s="21">
        <v>-43.747771999999998</v>
      </c>
      <c r="I218" s="21">
        <v>170.451156</v>
      </c>
      <c r="J218" s="8" t="s">
        <v>366</v>
      </c>
      <c r="K218" s="4"/>
      <c r="L218" s="10"/>
      <c r="M218" s="10"/>
      <c r="N218" s="10"/>
      <c r="O218" s="21"/>
      <c r="P218" s="49">
        <v>207501.29485499999</v>
      </c>
      <c r="Q218" s="49">
        <f>Table17[[#This Row],[ThDA1]]/1000000</f>
        <v>0.20750129485499999</v>
      </c>
      <c r="R218" s="49">
        <f>Table17[[#This Row],[ThDA2]]/100*5</f>
        <v>1.037506474275E-2</v>
      </c>
      <c r="S218" s="49">
        <v>177552.27482699999</v>
      </c>
      <c r="T218" s="21">
        <f>Table17[[#This Row],[TwDA1]]/100*5</f>
        <v>8877.6137413500001</v>
      </c>
      <c r="U218" s="21"/>
      <c r="V218" s="49">
        <v>0.20750129485499999</v>
      </c>
      <c r="W218" s="49">
        <f>Table17[[#This Row],[DA]]*1000000</f>
        <v>207501.29485499999</v>
      </c>
      <c r="X218" s="21">
        <f>0.02*POWER(Table17[[#This Row],[ThDA2]],1.95)</f>
        <v>9.315809036511899E-4</v>
      </c>
      <c r="Y218" s="21"/>
      <c r="Z218" s="21"/>
      <c r="AA218" s="63">
        <v>9.315809036511899E-4</v>
      </c>
      <c r="AB218" s="8" t="s">
        <v>180</v>
      </c>
      <c r="AC218" s="36" t="s">
        <v>180</v>
      </c>
      <c r="AD218" s="12" t="s">
        <v>27</v>
      </c>
      <c r="AE218" s="11" t="s">
        <v>7</v>
      </c>
      <c r="AF218" s="14"/>
      <c r="AG218" s="33"/>
      <c r="AH218" s="8"/>
      <c r="AI218" s="8"/>
      <c r="AJ218" s="8"/>
      <c r="AK218" s="8"/>
      <c r="AL218" s="4">
        <v>49</v>
      </c>
      <c r="AM218" s="73" t="s">
        <v>205</v>
      </c>
    </row>
    <row r="219" spans="1:39" s="16" customFormat="1" ht="99.95" customHeight="1" x14ac:dyDescent="0.2">
      <c r="A219" s="71" t="s">
        <v>239</v>
      </c>
      <c r="B219" s="8" t="s">
        <v>838</v>
      </c>
      <c r="C219" s="55" t="s">
        <v>346</v>
      </c>
      <c r="D219" s="4">
        <v>218</v>
      </c>
      <c r="E219" s="20" t="s">
        <v>238</v>
      </c>
      <c r="F219" s="52"/>
      <c r="G219" s="52"/>
      <c r="H219" s="21">
        <v>-43.748074000000003</v>
      </c>
      <c r="I219" s="21">
        <v>170.014433</v>
      </c>
      <c r="J219" s="8" t="s">
        <v>366</v>
      </c>
      <c r="K219" s="4">
        <v>-58</v>
      </c>
      <c r="L219" s="4">
        <v>-58</v>
      </c>
      <c r="M219" s="10">
        <v>2008</v>
      </c>
      <c r="N219" s="10">
        <v>2008</v>
      </c>
      <c r="O219" s="21"/>
      <c r="P219" s="30">
        <v>53265.081575999997</v>
      </c>
      <c r="Q219" s="30">
        <f>Table17[[#This Row],[ThDA1]]/1000000</f>
        <v>5.3265081575999997E-2</v>
      </c>
      <c r="R219" s="49">
        <f>Table17[[#This Row],[ThDA2]]/100*5</f>
        <v>2.6632540787999998E-3</v>
      </c>
      <c r="S219" s="30">
        <v>50195.688501999997</v>
      </c>
      <c r="T219" s="21">
        <f>Table17[[#This Row],[TwDA1]]/100*5</f>
        <v>2509.7844250999997</v>
      </c>
      <c r="U219" s="21">
        <v>0.18</v>
      </c>
      <c r="V219" s="30">
        <v>5.3265081575999997E-2</v>
      </c>
      <c r="W219" s="30">
        <f>Table17[[#This Row],[DA]]*1000000</f>
        <v>53265.081575999997</v>
      </c>
      <c r="X219" s="21">
        <f>0.02*POWER(Table17[[#This Row],[ThDA2]],1.95)</f>
        <v>6.5704188958591524E-5</v>
      </c>
      <c r="Y219" s="21"/>
      <c r="Z219" s="21"/>
      <c r="AA219" s="63">
        <v>6.5704188958591524E-5</v>
      </c>
      <c r="AB219" s="8" t="s">
        <v>244</v>
      </c>
      <c r="AC219" s="33" t="s">
        <v>180</v>
      </c>
      <c r="AD219" s="12" t="s">
        <v>922</v>
      </c>
      <c r="AE219" s="11" t="s">
        <v>7</v>
      </c>
      <c r="AF219" s="14"/>
      <c r="AG219" s="33"/>
      <c r="AH219" s="8"/>
      <c r="AI219" s="8"/>
      <c r="AJ219" s="8" t="s">
        <v>14</v>
      </c>
      <c r="AK219" s="8"/>
      <c r="AL219" s="4">
        <v>1</v>
      </c>
      <c r="AM219" s="72" t="s">
        <v>775</v>
      </c>
    </row>
    <row r="220" spans="1:39" ht="99.95" customHeight="1" x14ac:dyDescent="0.2">
      <c r="A220" s="71" t="s">
        <v>204</v>
      </c>
      <c r="B220" s="8" t="s">
        <v>838</v>
      </c>
      <c r="C220" s="55" t="s">
        <v>511</v>
      </c>
      <c r="D220" s="4">
        <v>219</v>
      </c>
      <c r="E220" s="20" t="s">
        <v>271</v>
      </c>
      <c r="F220" s="52"/>
      <c r="G220" s="52"/>
      <c r="H220" s="21">
        <v>-43.750894000000002</v>
      </c>
      <c r="I220" s="21">
        <v>170.00320600000001</v>
      </c>
      <c r="J220" s="8" t="s">
        <v>366</v>
      </c>
      <c r="K220" s="4">
        <v>-58</v>
      </c>
      <c r="L220" s="4">
        <v>-58</v>
      </c>
      <c r="M220" s="10">
        <v>2008</v>
      </c>
      <c r="N220" s="10">
        <v>2008</v>
      </c>
      <c r="O220" s="21"/>
      <c r="P220" s="30">
        <v>338216.99813800002</v>
      </c>
      <c r="Q220" s="30">
        <f>Table17[[#This Row],[ThDA1]]/1000000</f>
        <v>0.33821699813800005</v>
      </c>
      <c r="R220" s="49">
        <f>Table17[[#This Row],[ThDA2]]/100*5</f>
        <v>1.6910849906900005E-2</v>
      </c>
      <c r="S220" s="30">
        <v>299124.24548300001</v>
      </c>
      <c r="T220" s="21">
        <f>Table17[[#This Row],[TwDA1]]/100*5</f>
        <v>14956.212274150001</v>
      </c>
      <c r="U220" s="21">
        <v>0.49</v>
      </c>
      <c r="V220" s="30">
        <v>0.33821699813800005</v>
      </c>
      <c r="W220" s="30">
        <f>Table17[[#This Row],[DA]]*1000000</f>
        <v>338216.99813800002</v>
      </c>
      <c r="X220" s="21">
        <f>0.02*POWER(Table17[[#This Row],[ThDA2]],1.95)</f>
        <v>2.4152444085914844E-3</v>
      </c>
      <c r="Y220" s="21">
        <v>1.4999999999999999E-4</v>
      </c>
      <c r="Z220" s="21"/>
      <c r="AA220" s="63">
        <v>2.4152444085914844E-3</v>
      </c>
      <c r="AB220" s="8" t="s">
        <v>185</v>
      </c>
      <c r="AC220" s="33" t="s">
        <v>185</v>
      </c>
      <c r="AD220" s="12" t="s">
        <v>922</v>
      </c>
      <c r="AE220" s="6" t="s">
        <v>7</v>
      </c>
      <c r="AF220" s="21"/>
      <c r="AG220" s="33" t="s">
        <v>9</v>
      </c>
      <c r="AH220" s="8" t="s">
        <v>7</v>
      </c>
      <c r="AI220" s="8" t="s">
        <v>7</v>
      </c>
      <c r="AJ220" s="8" t="s">
        <v>14</v>
      </c>
      <c r="AK220" s="8"/>
      <c r="AL220" s="4">
        <v>8</v>
      </c>
      <c r="AM220" s="72" t="s">
        <v>785</v>
      </c>
    </row>
    <row r="221" spans="1:39" ht="99.95" customHeight="1" x14ac:dyDescent="0.2">
      <c r="A221" s="71" t="s">
        <v>206</v>
      </c>
      <c r="B221" s="8" t="s">
        <v>838</v>
      </c>
      <c r="C221" s="55" t="s">
        <v>511</v>
      </c>
      <c r="D221" s="4">
        <v>220</v>
      </c>
      <c r="E221" s="20" t="s">
        <v>270</v>
      </c>
      <c r="F221" s="52"/>
      <c r="G221" s="52"/>
      <c r="H221" s="21">
        <v>-43.752232999999997</v>
      </c>
      <c r="I221" s="21">
        <v>170.010639</v>
      </c>
      <c r="J221" s="8" t="s">
        <v>366</v>
      </c>
      <c r="K221" s="10">
        <v>-53</v>
      </c>
      <c r="L221" s="10">
        <v>-53</v>
      </c>
      <c r="M221" s="10">
        <v>2003</v>
      </c>
      <c r="N221" s="10">
        <v>2003</v>
      </c>
      <c r="O221" s="21"/>
      <c r="P221" s="30">
        <v>436195.52763500001</v>
      </c>
      <c r="Q221" s="30">
        <f>Table17[[#This Row],[ThDA1]]/1000000</f>
        <v>0.43619552763500002</v>
      </c>
      <c r="R221" s="49">
        <f>Table17[[#This Row],[ThDA2]]/100*5</f>
        <v>2.1809776381749999E-2</v>
      </c>
      <c r="S221" s="30">
        <v>397394.92464300001</v>
      </c>
      <c r="T221" s="21">
        <f>Table17[[#This Row],[TwDA1]]/100*5</f>
        <v>19869.746232149999</v>
      </c>
      <c r="U221" s="21">
        <v>0.42</v>
      </c>
      <c r="V221" s="30">
        <v>0.43619552763500002</v>
      </c>
      <c r="W221" s="30">
        <f>Table17[[#This Row],[DA]]*1000000</f>
        <v>436195.52763500001</v>
      </c>
      <c r="X221" s="21">
        <f>0.02*POWER(Table17[[#This Row],[ThDA2]],1.95)</f>
        <v>3.9665081596719602E-3</v>
      </c>
      <c r="Y221" s="21">
        <v>1.2E-4</v>
      </c>
      <c r="Z221" s="21"/>
      <c r="AA221" s="63">
        <v>3.9665081596719602E-3</v>
      </c>
      <c r="AB221" s="8" t="s">
        <v>185</v>
      </c>
      <c r="AC221" s="33" t="s">
        <v>185</v>
      </c>
      <c r="AD221" s="12" t="s">
        <v>922</v>
      </c>
      <c r="AE221" s="6" t="s">
        <v>7</v>
      </c>
      <c r="AF221" s="21"/>
      <c r="AG221" s="33" t="s">
        <v>9</v>
      </c>
      <c r="AH221" s="8" t="s">
        <v>7</v>
      </c>
      <c r="AI221" s="8" t="s">
        <v>7</v>
      </c>
      <c r="AJ221" s="8" t="s">
        <v>14</v>
      </c>
      <c r="AK221" s="8"/>
      <c r="AL221" s="4">
        <v>8</v>
      </c>
      <c r="AM221" s="72" t="s">
        <v>785</v>
      </c>
    </row>
    <row r="222" spans="1:39" ht="99.95" customHeight="1" x14ac:dyDescent="0.2">
      <c r="A222" s="71" t="s">
        <v>680</v>
      </c>
      <c r="B222" s="8" t="s">
        <v>838</v>
      </c>
      <c r="C222" s="55" t="s">
        <v>345</v>
      </c>
      <c r="D222" s="4">
        <v>221</v>
      </c>
      <c r="E222" s="8">
        <v>346</v>
      </c>
      <c r="F222" s="52"/>
      <c r="G222" s="52"/>
      <c r="H222" s="21">
        <v>-43.759487999999997</v>
      </c>
      <c r="I222" s="21">
        <v>171.21764200000001</v>
      </c>
      <c r="J222" s="8" t="s">
        <v>365</v>
      </c>
      <c r="K222" s="4"/>
      <c r="L222" s="10"/>
      <c r="M222" s="10"/>
      <c r="N222" s="10"/>
      <c r="O222" s="21"/>
      <c r="P222" s="49">
        <v>1057130.4686199999</v>
      </c>
      <c r="Q222" s="49">
        <f>Table17[[#This Row],[ThDA1]]/1000000</f>
        <v>1.05713046862</v>
      </c>
      <c r="R222" s="49">
        <f>Table17[[#This Row],[ThDA2]]/100*5</f>
        <v>5.2856523431000002E-2</v>
      </c>
      <c r="S222" s="49">
        <v>979876.48931900004</v>
      </c>
      <c r="T222" s="21">
        <f>Table17[[#This Row],[TwDA1]]/100*5</f>
        <v>48993.824465950005</v>
      </c>
      <c r="U222" s="21"/>
      <c r="V222" s="49">
        <v>1.05713046862</v>
      </c>
      <c r="W222" s="49">
        <f>Table17[[#This Row],[DA]]*1000000</f>
        <v>1057130.4686199999</v>
      </c>
      <c r="X222" s="21">
        <f>0.02*POWER(Table17[[#This Row],[ThDA2]],1.95)</f>
        <v>2.2288495118535975E-2</v>
      </c>
      <c r="Y222" s="21"/>
      <c r="Z222" s="21"/>
      <c r="AA222" s="63">
        <v>2.2288495118535975E-2</v>
      </c>
      <c r="AB222" s="8" t="s">
        <v>180</v>
      </c>
      <c r="AC222" s="36" t="s">
        <v>180</v>
      </c>
      <c r="AD222" s="12" t="s">
        <v>27</v>
      </c>
      <c r="AE222" s="11" t="s">
        <v>7</v>
      </c>
      <c r="AF222" s="14"/>
      <c r="AG222" s="8"/>
      <c r="AH222" s="8"/>
      <c r="AI222" s="8"/>
      <c r="AJ222" s="8"/>
      <c r="AK222" s="8"/>
      <c r="AL222" s="4">
        <v>49</v>
      </c>
      <c r="AM222" s="73" t="s">
        <v>205</v>
      </c>
    </row>
    <row r="223" spans="1:39" ht="99.95" customHeight="1" x14ac:dyDescent="0.2">
      <c r="A223" s="71" t="s">
        <v>20</v>
      </c>
      <c r="B223" s="8" t="s">
        <v>838</v>
      </c>
      <c r="C223" s="55" t="s">
        <v>348</v>
      </c>
      <c r="D223" s="4">
        <v>222</v>
      </c>
      <c r="E223" s="8">
        <v>354</v>
      </c>
      <c r="F223" s="8" t="s">
        <v>165</v>
      </c>
      <c r="G223" s="52"/>
      <c r="H223" s="21">
        <v>-43.761493999999999</v>
      </c>
      <c r="I223" s="21">
        <v>170.26246399999999</v>
      </c>
      <c r="J223" s="8" t="s">
        <v>366</v>
      </c>
      <c r="K223" s="4">
        <v>2750</v>
      </c>
      <c r="L223" s="10">
        <v>2750</v>
      </c>
      <c r="M223" s="28">
        <v>-800</v>
      </c>
      <c r="N223" s="10">
        <v>-800</v>
      </c>
      <c r="O223" s="21">
        <v>710</v>
      </c>
      <c r="P223" s="49">
        <v>523880.92008399998</v>
      </c>
      <c r="Q223" s="49">
        <f>Table17[[#This Row],[ThDA1]]/1000000</f>
        <v>0.523880920084</v>
      </c>
      <c r="R223" s="49">
        <f>Table17[[#This Row],[ThDA2]]/100*5</f>
        <v>2.61940460042E-2</v>
      </c>
      <c r="S223" s="49">
        <v>442850.99209999997</v>
      </c>
      <c r="T223" s="21">
        <f>Table17[[#This Row],[TwDA1]]/100*5</f>
        <v>22142.549605</v>
      </c>
      <c r="U223" s="21">
        <v>0.23</v>
      </c>
      <c r="V223" s="49">
        <v>0.523880920084</v>
      </c>
      <c r="W223" s="49">
        <f>Table17[[#This Row],[DA]]*1000000</f>
        <v>523880.92008399998</v>
      </c>
      <c r="X223" s="21">
        <f>0.02*POWER(Table17[[#This Row],[ThDA2]],1.95)</f>
        <v>5.6693534014748137E-3</v>
      </c>
      <c r="Y223" s="21">
        <v>4.5999999999999999E-3</v>
      </c>
      <c r="Z223" s="21">
        <v>0.5</v>
      </c>
      <c r="AA223" s="63">
        <v>5.6693534014748137E-3</v>
      </c>
      <c r="AB223" s="8" t="s">
        <v>180</v>
      </c>
      <c r="AC223" s="36" t="s">
        <v>180</v>
      </c>
      <c r="AD223" s="12" t="s">
        <v>27</v>
      </c>
      <c r="AE223" s="11" t="s">
        <v>7</v>
      </c>
      <c r="AF223" s="14"/>
      <c r="AG223" s="8"/>
      <c r="AH223" s="8"/>
      <c r="AI223" s="8"/>
      <c r="AJ223" s="8"/>
      <c r="AK223" s="8"/>
      <c r="AL223" s="4">
        <v>61</v>
      </c>
      <c r="AM223" s="73" t="s">
        <v>21</v>
      </c>
    </row>
    <row r="224" spans="1:39" ht="99.95" customHeight="1" x14ac:dyDescent="0.2">
      <c r="A224" s="74" t="s">
        <v>645</v>
      </c>
      <c r="B224" s="8" t="s">
        <v>838</v>
      </c>
      <c r="C224" s="55" t="s">
        <v>345</v>
      </c>
      <c r="D224" s="4">
        <v>223</v>
      </c>
      <c r="E224" s="8">
        <v>359</v>
      </c>
      <c r="F224" s="8" t="s">
        <v>157</v>
      </c>
      <c r="G224" s="52"/>
      <c r="H224" s="21">
        <v>-43.781652999999999</v>
      </c>
      <c r="I224" s="21">
        <v>170.71776600000001</v>
      </c>
      <c r="J224" s="8" t="s">
        <v>366</v>
      </c>
      <c r="K224" s="4">
        <v>3370</v>
      </c>
      <c r="L224" s="10">
        <v>3370</v>
      </c>
      <c r="M224" s="28">
        <v>-1420</v>
      </c>
      <c r="N224" s="10">
        <v>-1420</v>
      </c>
      <c r="O224" s="21">
        <v>880</v>
      </c>
      <c r="P224" s="49">
        <v>1261417.0489099999</v>
      </c>
      <c r="Q224" s="49">
        <f>Table17[[#This Row],[ThDA1]]/1000000</f>
        <v>1.2614170489099998</v>
      </c>
      <c r="R224" s="49">
        <f>Table17[[#This Row],[ThDA2]]/100*5</f>
        <v>6.3070852445499981E-2</v>
      </c>
      <c r="S224" s="49">
        <v>1164095.53633</v>
      </c>
      <c r="T224" s="21">
        <f>Table17[[#This Row],[TwDA1]]/100*5</f>
        <v>58204.776816500002</v>
      </c>
      <c r="U224" s="21">
        <v>3.3</v>
      </c>
      <c r="V224" s="49">
        <v>1.2614170489099998</v>
      </c>
      <c r="W224" s="49">
        <f>Table17[[#This Row],[DA]]*1000000</f>
        <v>1261417.0489099999</v>
      </c>
      <c r="X224" s="21">
        <f>0.02*POWER(Table17[[#This Row],[ThDA2]],1.95)</f>
        <v>3.1456069362980732E-2</v>
      </c>
      <c r="Y224" s="21">
        <v>9.9000000000000005E-2</v>
      </c>
      <c r="Z224" s="21">
        <v>10</v>
      </c>
      <c r="AA224" s="63">
        <v>3.1456069362980732E-2</v>
      </c>
      <c r="AB224" s="8" t="s">
        <v>180</v>
      </c>
      <c r="AC224" s="36" t="s">
        <v>180</v>
      </c>
      <c r="AD224" s="12" t="s">
        <v>27</v>
      </c>
      <c r="AE224" s="11" t="s">
        <v>7</v>
      </c>
      <c r="AF224" s="14"/>
      <c r="AG224" s="8"/>
      <c r="AH224" s="8"/>
      <c r="AI224" s="8"/>
      <c r="AJ224" s="8"/>
      <c r="AK224" s="20" t="s">
        <v>263</v>
      </c>
      <c r="AL224" s="4">
        <v>63</v>
      </c>
      <c r="AM224" s="72" t="s">
        <v>811</v>
      </c>
    </row>
    <row r="225" spans="1:39" ht="99.95" customHeight="1" x14ac:dyDescent="0.2">
      <c r="A225" s="71" t="s">
        <v>590</v>
      </c>
      <c r="B225" s="8" t="s">
        <v>838</v>
      </c>
      <c r="C225" s="55" t="s">
        <v>708</v>
      </c>
      <c r="D225" s="4">
        <v>224</v>
      </c>
      <c r="E225" s="8">
        <v>361</v>
      </c>
      <c r="F225" s="8" t="s">
        <v>164</v>
      </c>
      <c r="G225" s="52"/>
      <c r="H225" s="21">
        <v>-43.784716000000003</v>
      </c>
      <c r="I225" s="21">
        <v>170.40691100000001</v>
      </c>
      <c r="J225" s="8" t="s">
        <v>366</v>
      </c>
      <c r="K225" s="4">
        <v>1200</v>
      </c>
      <c r="L225" s="10">
        <v>1200</v>
      </c>
      <c r="M225" s="10">
        <v>750</v>
      </c>
      <c r="N225" s="10">
        <v>750</v>
      </c>
      <c r="O225" s="60">
        <v>310</v>
      </c>
      <c r="P225" s="49">
        <v>585413.25671700004</v>
      </c>
      <c r="Q225" s="49">
        <f>Table17[[#This Row],[ThDA1]]/1000000</f>
        <v>0.58541325671700006</v>
      </c>
      <c r="R225" s="49">
        <f>Table17[[#This Row],[ThDA2]]/100*5</f>
        <v>2.9270662835850003E-2</v>
      </c>
      <c r="S225" s="49">
        <v>537977.58284100005</v>
      </c>
      <c r="T225" s="21">
        <f>Table17[[#This Row],[TwDA1]]/100*5</f>
        <v>26898.879142050006</v>
      </c>
      <c r="U225" s="21">
        <v>0.36</v>
      </c>
      <c r="V225" s="49">
        <v>0.58541325671700006</v>
      </c>
      <c r="W225" s="49">
        <f>Table17[[#This Row],[DA]]*1000000</f>
        <v>585413.25671700004</v>
      </c>
      <c r="X225" s="21">
        <f>0.02*POWER(Table17[[#This Row],[ThDA2]],1.95)</f>
        <v>7.0401509922594996E-3</v>
      </c>
      <c r="Y225" s="21">
        <v>3.5999999999999999E-3</v>
      </c>
      <c r="Z225" s="21">
        <v>0.4</v>
      </c>
      <c r="AA225" s="63">
        <v>7.0401509922594996E-3</v>
      </c>
      <c r="AB225" s="8" t="s">
        <v>180</v>
      </c>
      <c r="AC225" s="36" t="s">
        <v>180</v>
      </c>
      <c r="AD225" s="12" t="s">
        <v>27</v>
      </c>
      <c r="AE225" s="11" t="s">
        <v>7</v>
      </c>
      <c r="AF225" s="14"/>
      <c r="AG225" s="8"/>
      <c r="AH225" s="8"/>
      <c r="AI225" s="8"/>
      <c r="AJ225" s="8"/>
      <c r="AK225" s="8"/>
      <c r="AL225" s="4">
        <v>61</v>
      </c>
      <c r="AM225" s="73" t="s">
        <v>21</v>
      </c>
    </row>
    <row r="226" spans="1:39" ht="99.95" customHeight="1" x14ac:dyDescent="0.2">
      <c r="A226" s="71" t="s">
        <v>623</v>
      </c>
      <c r="B226" s="8" t="s">
        <v>838</v>
      </c>
      <c r="C226" s="55" t="s">
        <v>348</v>
      </c>
      <c r="D226" s="4">
        <v>225</v>
      </c>
      <c r="E226" s="8">
        <v>364</v>
      </c>
      <c r="F226" s="8" t="s">
        <v>166</v>
      </c>
      <c r="G226" s="8" t="s">
        <v>170</v>
      </c>
      <c r="H226" s="21">
        <v>-43.790880999999999</v>
      </c>
      <c r="I226" s="21">
        <v>170.24099000000001</v>
      </c>
      <c r="J226" s="8" t="s">
        <v>366</v>
      </c>
      <c r="K226" s="4">
        <v>1700</v>
      </c>
      <c r="L226" s="10">
        <v>1700</v>
      </c>
      <c r="M226" s="10">
        <v>250</v>
      </c>
      <c r="N226" s="10">
        <v>250</v>
      </c>
      <c r="O226" s="21">
        <v>440</v>
      </c>
      <c r="P226" s="49">
        <v>2036256.99636</v>
      </c>
      <c r="Q226" s="49">
        <f>Table17[[#This Row],[ThDA1]]/1000000</f>
        <v>2.0362569963600001</v>
      </c>
      <c r="R226" s="49">
        <f>Table17[[#This Row],[ThDA2]]/100*5</f>
        <v>0.10181284981800001</v>
      </c>
      <c r="S226" s="49">
        <v>1855557.82228</v>
      </c>
      <c r="T226" s="21">
        <f>Table17[[#This Row],[TwDA1]]/100*5</f>
        <v>92777.891113999998</v>
      </c>
      <c r="U226" s="21">
        <v>1.1000000000000001</v>
      </c>
      <c r="V226" s="49">
        <v>2.0362569963600001</v>
      </c>
      <c r="W226" s="49">
        <f>Table17[[#This Row],[DA]]*1000000</f>
        <v>2036256.9963600002</v>
      </c>
      <c r="X226" s="21">
        <f>0.02*POWER(Table17[[#This Row],[ThDA2]],1.95)</f>
        <v>8.0030134210287734E-2</v>
      </c>
      <c r="Y226" s="21">
        <v>7.6999999999999999E-2</v>
      </c>
      <c r="Z226" s="21">
        <v>5</v>
      </c>
      <c r="AA226" s="63">
        <v>8.0030134210287734E-2</v>
      </c>
      <c r="AB226" s="8" t="s">
        <v>180</v>
      </c>
      <c r="AC226" s="36" t="s">
        <v>180</v>
      </c>
      <c r="AD226" s="12" t="s">
        <v>27</v>
      </c>
      <c r="AE226" s="11" t="s">
        <v>7</v>
      </c>
      <c r="AF226" s="14"/>
      <c r="AG226" s="8" t="s">
        <v>6</v>
      </c>
      <c r="AH226" s="8"/>
      <c r="AI226" s="8"/>
      <c r="AJ226" s="8"/>
      <c r="AK226" s="8"/>
      <c r="AL226" s="4">
        <v>35</v>
      </c>
      <c r="AM226" s="72" t="s">
        <v>816</v>
      </c>
    </row>
    <row r="227" spans="1:39" ht="99.95" customHeight="1" x14ac:dyDescent="0.2">
      <c r="A227" s="71" t="s">
        <v>237</v>
      </c>
      <c r="B227" s="8" t="s">
        <v>838</v>
      </c>
      <c r="C227" s="55" t="s">
        <v>346</v>
      </c>
      <c r="D227" s="4">
        <v>226</v>
      </c>
      <c r="E227" s="8">
        <v>393</v>
      </c>
      <c r="F227" s="52"/>
      <c r="G227" s="52"/>
      <c r="H227" s="21">
        <v>-43.840395999999998</v>
      </c>
      <c r="I227" s="21">
        <v>170.36469500000001</v>
      </c>
      <c r="J227" s="8" t="s">
        <v>366</v>
      </c>
      <c r="K227" s="4"/>
      <c r="L227" s="10"/>
      <c r="M227" s="10"/>
      <c r="N227" s="10"/>
      <c r="O227" s="21"/>
      <c r="P227" s="30">
        <v>135106.455697</v>
      </c>
      <c r="Q227" s="30">
        <f>Table17[[#This Row],[ThDA1]]/1000000</f>
        <v>0.135106455697</v>
      </c>
      <c r="R227" s="49">
        <f>Table17[[#This Row],[ThDA2]]/100*5</f>
        <v>6.7553227848500003E-3</v>
      </c>
      <c r="S227" s="30">
        <v>124653.587095</v>
      </c>
      <c r="T227" s="21">
        <f>Table17[[#This Row],[TwDA1]]/100*5</f>
        <v>6232.6793547499992</v>
      </c>
      <c r="U227" s="21">
        <v>0.29932199999999998</v>
      </c>
      <c r="V227" s="30">
        <v>0.135106455697</v>
      </c>
      <c r="W227" s="30">
        <f>Table17[[#This Row],[DA]]*1000000</f>
        <v>135106.455697</v>
      </c>
      <c r="X227" s="21">
        <f>0.02*POWER(Table17[[#This Row],[ThDA2]],1.95)</f>
        <v>4.035045096232066E-4</v>
      </c>
      <c r="Y227" s="21"/>
      <c r="Z227" s="21"/>
      <c r="AA227" s="63">
        <v>4.035045096232066E-4</v>
      </c>
      <c r="AB227" s="8" t="s">
        <v>180</v>
      </c>
      <c r="AC227" s="33" t="s">
        <v>180</v>
      </c>
      <c r="AD227" s="12" t="s">
        <v>27</v>
      </c>
      <c r="AE227" s="11" t="s">
        <v>7</v>
      </c>
      <c r="AF227" s="14"/>
      <c r="AG227" s="33"/>
      <c r="AH227" s="8"/>
      <c r="AI227" s="8"/>
      <c r="AJ227" s="8"/>
      <c r="AK227" s="38"/>
      <c r="AL227" s="4">
        <v>10</v>
      </c>
      <c r="AM227" s="73" t="s">
        <v>243</v>
      </c>
    </row>
    <row r="228" spans="1:39" ht="99.95" customHeight="1" x14ac:dyDescent="0.2">
      <c r="A228" s="71" t="s">
        <v>224</v>
      </c>
      <c r="B228" s="8" t="s">
        <v>838</v>
      </c>
      <c r="C228" s="55" t="s">
        <v>345</v>
      </c>
      <c r="D228" s="4">
        <v>227</v>
      </c>
      <c r="E228" s="8">
        <v>392</v>
      </c>
      <c r="F228" s="52"/>
      <c r="G228" s="52"/>
      <c r="H228" s="21">
        <v>-43.851067999999998</v>
      </c>
      <c r="I228" s="21">
        <v>170.829678</v>
      </c>
      <c r="J228" s="8" t="s">
        <v>396</v>
      </c>
      <c r="K228" s="4"/>
      <c r="L228" s="10"/>
      <c r="M228" s="10"/>
      <c r="N228" s="10"/>
      <c r="O228" s="21"/>
      <c r="P228" s="49">
        <v>253429.61207599999</v>
      </c>
      <c r="Q228" s="49">
        <f>Table17[[#This Row],[ThDA1]]/1000000</f>
        <v>0.25342961207600001</v>
      </c>
      <c r="R228" s="49">
        <f>Table17[[#This Row],[ThDA2]]/100*5</f>
        <v>1.2671480603800002E-2</v>
      </c>
      <c r="S228" s="49">
        <v>233979.604181</v>
      </c>
      <c r="T228" s="21">
        <f>Table17[[#This Row],[TwDA1]]/100*5</f>
        <v>11698.980209050002</v>
      </c>
      <c r="U228" s="21">
        <v>0.384826</v>
      </c>
      <c r="V228" s="49">
        <v>0.25342961207600001</v>
      </c>
      <c r="W228" s="49">
        <f>Table17[[#This Row],[DA]]*1000000</f>
        <v>253429.61207600002</v>
      </c>
      <c r="X228" s="21">
        <f>0.02*POWER(Table17[[#This Row],[ThDA2]],1.95)</f>
        <v>1.3757890398522865E-3</v>
      </c>
      <c r="Y228" s="21"/>
      <c r="Z228" s="21"/>
      <c r="AA228" s="63">
        <v>1.3757890398522865E-3</v>
      </c>
      <c r="AB228" s="8" t="s">
        <v>244</v>
      </c>
      <c r="AC228" s="36" t="s">
        <v>180</v>
      </c>
      <c r="AD228" s="12" t="s">
        <v>27</v>
      </c>
      <c r="AE228" s="11" t="s">
        <v>7</v>
      </c>
      <c r="AF228" s="14"/>
      <c r="AG228" s="8"/>
      <c r="AH228" s="8"/>
      <c r="AI228" s="8"/>
      <c r="AJ228" s="8"/>
      <c r="AK228" s="8"/>
      <c r="AL228" s="4">
        <v>10</v>
      </c>
      <c r="AM228" s="73" t="s">
        <v>243</v>
      </c>
    </row>
    <row r="229" spans="1:39" ht="99.95" customHeight="1" x14ac:dyDescent="0.2">
      <c r="A229" s="71" t="s">
        <v>688</v>
      </c>
      <c r="B229" s="8" t="s">
        <v>838</v>
      </c>
      <c r="C229" s="55" t="s">
        <v>345</v>
      </c>
      <c r="D229" s="4">
        <v>228</v>
      </c>
      <c r="E229" s="8">
        <v>400</v>
      </c>
      <c r="F229" s="52"/>
      <c r="G229" s="52"/>
      <c r="H229" s="21">
        <v>-43.865673000000001</v>
      </c>
      <c r="I229" s="21">
        <v>170.751643</v>
      </c>
      <c r="J229" s="8" t="s">
        <v>396</v>
      </c>
      <c r="K229" s="4"/>
      <c r="L229" s="10"/>
      <c r="M229" s="10"/>
      <c r="N229" s="10"/>
      <c r="O229" s="21"/>
      <c r="P229" s="49">
        <v>322634.05533499998</v>
      </c>
      <c r="Q229" s="49">
        <f>Table17[[#This Row],[ThDA1]]/1000000</f>
        <v>0.322634055335</v>
      </c>
      <c r="R229" s="49">
        <f>Table17[[#This Row],[ThDA2]]/100*5</f>
        <v>1.6131702766750002E-2</v>
      </c>
      <c r="S229" s="49">
        <v>277756.691292</v>
      </c>
      <c r="T229" s="21">
        <f>Table17[[#This Row],[TwDA1]]/100*5</f>
        <v>13887.8345646</v>
      </c>
      <c r="U229" s="21"/>
      <c r="V229" s="49">
        <v>0.322634055335</v>
      </c>
      <c r="W229" s="49">
        <f>Table17[[#This Row],[DA]]*1000000</f>
        <v>322634.05533499998</v>
      </c>
      <c r="X229" s="21">
        <f>0.02*POWER(Table17[[#This Row],[ThDA2]],1.95)</f>
        <v>2.2030020402005186E-3</v>
      </c>
      <c r="Y229" s="21"/>
      <c r="Z229" s="21"/>
      <c r="AA229" s="63">
        <v>2.2030020402005186E-3</v>
      </c>
      <c r="AB229" s="8" t="s">
        <v>180</v>
      </c>
      <c r="AC229" s="36" t="s">
        <v>180</v>
      </c>
      <c r="AD229" s="12" t="s">
        <v>27</v>
      </c>
      <c r="AE229" s="11" t="s">
        <v>7</v>
      </c>
      <c r="AF229" s="14"/>
      <c r="AG229" s="8"/>
      <c r="AH229" s="8"/>
      <c r="AI229" s="8"/>
      <c r="AJ229" s="8"/>
      <c r="AK229" s="8"/>
      <c r="AL229" s="4">
        <v>49</v>
      </c>
      <c r="AM229" s="73" t="s">
        <v>205</v>
      </c>
    </row>
    <row r="230" spans="1:39" ht="99.95" customHeight="1" x14ac:dyDescent="0.2">
      <c r="A230" s="71" t="s">
        <v>692</v>
      </c>
      <c r="B230" s="8" t="s">
        <v>838</v>
      </c>
      <c r="C230" s="55" t="s">
        <v>345</v>
      </c>
      <c r="D230" s="4">
        <v>229</v>
      </c>
      <c r="E230" s="52"/>
      <c r="F230" s="52"/>
      <c r="G230" s="52"/>
      <c r="H230" s="21">
        <v>-43.881214999999997</v>
      </c>
      <c r="I230" s="21">
        <v>169.33230900000001</v>
      </c>
      <c r="J230" s="8" t="s">
        <v>393</v>
      </c>
      <c r="K230" s="4"/>
      <c r="L230" s="10"/>
      <c r="M230" s="10"/>
      <c r="N230" s="10"/>
      <c r="O230" s="21"/>
      <c r="P230" s="49">
        <v>972689.26839700004</v>
      </c>
      <c r="Q230" s="49">
        <f>Table17[[#This Row],[ThDA1]]/1000000</f>
        <v>0.97268926839699998</v>
      </c>
      <c r="R230" s="49">
        <f>Table17[[#This Row],[ThDA2]]/100*5</f>
        <v>4.8634463419849998E-2</v>
      </c>
      <c r="S230" s="49">
        <v>813180.05408200005</v>
      </c>
      <c r="T230" s="21">
        <f>Table17[[#This Row],[TwDA1]]/100*5</f>
        <v>40659.002704099999</v>
      </c>
      <c r="U230" s="21"/>
      <c r="V230" s="49">
        <v>0.97268926839699998</v>
      </c>
      <c r="W230" s="49">
        <f>Table17[[#This Row],[DA]]*1000000</f>
        <v>972689.26839700004</v>
      </c>
      <c r="X230" s="21">
        <f>0.02*POWER(Table17[[#This Row],[ThDA2]],1.95)</f>
        <v>1.8948705156475655E-2</v>
      </c>
      <c r="Y230" s="21"/>
      <c r="Z230" s="21"/>
      <c r="AA230" s="63">
        <v>1.8948705156475655E-2</v>
      </c>
      <c r="AB230" s="8" t="s">
        <v>34</v>
      </c>
      <c r="AC230" s="36" t="s">
        <v>34</v>
      </c>
      <c r="AD230" s="12" t="s">
        <v>27</v>
      </c>
      <c r="AE230" s="11" t="s">
        <v>7</v>
      </c>
      <c r="AF230" s="14"/>
      <c r="AG230" s="8"/>
      <c r="AH230" s="8"/>
      <c r="AI230" s="8"/>
      <c r="AJ230" s="8"/>
      <c r="AK230" s="8"/>
      <c r="AL230" s="4">
        <v>49</v>
      </c>
      <c r="AM230" s="73" t="s">
        <v>205</v>
      </c>
    </row>
    <row r="231" spans="1:39" ht="99.95" customHeight="1" x14ac:dyDescent="0.2">
      <c r="A231" s="71" t="s">
        <v>687</v>
      </c>
      <c r="B231" s="8" t="s">
        <v>838</v>
      </c>
      <c r="C231" s="55" t="s">
        <v>730</v>
      </c>
      <c r="D231" s="4">
        <v>230</v>
      </c>
      <c r="E231" s="52"/>
      <c r="F231" s="52"/>
      <c r="G231" s="52"/>
      <c r="H231" s="21">
        <v>-44.018670999999998</v>
      </c>
      <c r="I231" s="21">
        <v>168.852374</v>
      </c>
      <c r="J231" s="8" t="s">
        <v>391</v>
      </c>
      <c r="K231" s="4"/>
      <c r="L231" s="10"/>
      <c r="M231" s="10"/>
      <c r="N231" s="10"/>
      <c r="O231" s="21"/>
      <c r="P231" s="49">
        <v>2684821.6120000002</v>
      </c>
      <c r="Q231" s="49">
        <f>Table17[[#This Row],[ThDA1]]/1000000</f>
        <v>2.6848216120000004</v>
      </c>
      <c r="R231" s="49">
        <f>Table17[[#This Row],[ThDA2]]/100*5</f>
        <v>0.13424108060000001</v>
      </c>
      <c r="S231" s="49">
        <v>2544448.8147499999</v>
      </c>
      <c r="T231" s="21">
        <f>Table17[[#This Row],[TwDA1]]/100*5</f>
        <v>127222.4407375</v>
      </c>
      <c r="U231" s="21">
        <v>3.4</v>
      </c>
      <c r="V231" s="49">
        <v>2.6848216120000004</v>
      </c>
      <c r="W231" s="49">
        <f>Table17[[#This Row],[DA]]*1000000</f>
        <v>2684821.6120000002</v>
      </c>
      <c r="X231" s="21">
        <f>0.02*POWER(Table17[[#This Row],[ThDA2]],1.95)</f>
        <v>0.13721926669556128</v>
      </c>
      <c r="Y231" s="21">
        <v>0.09</v>
      </c>
      <c r="Z231" s="21"/>
      <c r="AA231" s="63">
        <v>0.13721926669556128</v>
      </c>
      <c r="AB231" s="8" t="s">
        <v>45</v>
      </c>
      <c r="AC231" s="36" t="s">
        <v>34</v>
      </c>
      <c r="AD231" s="12" t="s">
        <v>27</v>
      </c>
      <c r="AE231" s="11" t="s">
        <v>7</v>
      </c>
      <c r="AF231" s="14"/>
      <c r="AG231" s="8"/>
      <c r="AH231" s="8"/>
      <c r="AI231" s="8"/>
      <c r="AJ231" s="8"/>
      <c r="AK231" s="8"/>
      <c r="AL231" s="4">
        <v>36</v>
      </c>
      <c r="AM231" s="72" t="s">
        <v>800</v>
      </c>
    </row>
    <row r="232" spans="1:39" ht="99.95" customHeight="1" x14ac:dyDescent="0.2">
      <c r="A232" s="71" t="s">
        <v>601</v>
      </c>
      <c r="B232" s="8" t="s">
        <v>838</v>
      </c>
      <c r="C232" s="55" t="s">
        <v>713</v>
      </c>
      <c r="D232" s="4">
        <v>231</v>
      </c>
      <c r="E232" s="54">
        <v>461</v>
      </c>
      <c r="F232" s="53"/>
      <c r="G232" s="53"/>
      <c r="H232" s="21">
        <v>-44.037905000000002</v>
      </c>
      <c r="I232" s="21">
        <v>170.062681</v>
      </c>
      <c r="J232" s="8" t="s">
        <v>366</v>
      </c>
      <c r="K232" s="4"/>
      <c r="L232" s="10"/>
      <c r="M232" s="10"/>
      <c r="N232" s="10"/>
      <c r="O232" s="21"/>
      <c r="P232" s="49">
        <v>584795.29941600002</v>
      </c>
      <c r="Q232" s="49">
        <f>Table17[[#This Row],[ThDA1]]/1000000</f>
        <v>0.58479529941600006</v>
      </c>
      <c r="R232" s="49">
        <f>Table17[[#This Row],[ThDA2]]/100*5</f>
        <v>2.9239764970800004E-2</v>
      </c>
      <c r="S232" s="49">
        <v>545179.34758199996</v>
      </c>
      <c r="T232" s="21">
        <f>Table17[[#This Row],[TwDA1]]/100*5</f>
        <v>27258.967379099999</v>
      </c>
      <c r="U232" s="21"/>
      <c r="V232" s="49">
        <v>0.58479529941600006</v>
      </c>
      <c r="W232" s="49">
        <f>Table17[[#This Row],[DA]]*1000000</f>
        <v>584795.29941600002</v>
      </c>
      <c r="X232" s="21">
        <f>0.02*POWER(Table17[[#This Row],[ThDA2]],1.95)</f>
        <v>7.0256667865697354E-3</v>
      </c>
      <c r="Y232" s="21"/>
      <c r="Z232" s="21"/>
      <c r="AA232" s="63">
        <v>7.0256667865697354E-3</v>
      </c>
      <c r="AB232" s="8" t="s">
        <v>244</v>
      </c>
      <c r="AC232" s="36" t="s">
        <v>180</v>
      </c>
      <c r="AD232" s="12" t="s">
        <v>27</v>
      </c>
      <c r="AE232" s="11" t="s">
        <v>7</v>
      </c>
      <c r="AF232" s="14"/>
      <c r="AG232" s="8"/>
      <c r="AH232" s="8"/>
      <c r="AI232" s="8"/>
      <c r="AJ232" s="8"/>
      <c r="AK232" s="20" t="s">
        <v>94</v>
      </c>
      <c r="AL232" s="37">
        <v>17</v>
      </c>
      <c r="AM232" s="78" t="s">
        <v>290</v>
      </c>
    </row>
    <row r="233" spans="1:39" ht="99.95" customHeight="1" x14ac:dyDescent="0.2">
      <c r="A233" s="71" t="s">
        <v>603</v>
      </c>
      <c r="B233" s="8" t="s">
        <v>838</v>
      </c>
      <c r="C233" s="55" t="s">
        <v>345</v>
      </c>
      <c r="D233" s="4">
        <v>232</v>
      </c>
      <c r="E233" s="52"/>
      <c r="F233" s="52"/>
      <c r="G233" s="52"/>
      <c r="H233" s="21">
        <v>-44.050364999999999</v>
      </c>
      <c r="I233" s="21">
        <v>169.547695</v>
      </c>
      <c r="J233" s="8" t="s">
        <v>373</v>
      </c>
      <c r="K233" s="4"/>
      <c r="L233" s="10"/>
      <c r="M233" s="10"/>
      <c r="N233" s="10"/>
      <c r="O233" s="21"/>
      <c r="P233" s="49">
        <v>502421.35023699998</v>
      </c>
      <c r="Q233" s="49">
        <f>Table17[[#This Row],[ThDA1]]/1000000</f>
        <v>0.50242135023699996</v>
      </c>
      <c r="R233" s="49">
        <f>Table17[[#This Row],[ThDA2]]/100*5</f>
        <v>2.5121067511849997E-2</v>
      </c>
      <c r="S233" s="49">
        <v>448043.335464</v>
      </c>
      <c r="T233" s="21">
        <f>Table17[[#This Row],[TwDA1]]/100*5</f>
        <v>22402.166773200002</v>
      </c>
      <c r="U233" s="21"/>
      <c r="V233" s="49">
        <v>0.50242135023699996</v>
      </c>
      <c r="W233" s="49">
        <f>Table17[[#This Row],[DA]]*1000000</f>
        <v>502421.35023699998</v>
      </c>
      <c r="X233" s="21">
        <f>0.02*POWER(Table17[[#This Row],[ThDA2]],1.95)</f>
        <v>5.2253184610955164E-3</v>
      </c>
      <c r="Y233" s="21"/>
      <c r="Z233" s="21"/>
      <c r="AA233" s="63">
        <v>5.2253184610955164E-3</v>
      </c>
      <c r="AB233" s="8" t="s">
        <v>34</v>
      </c>
      <c r="AC233" s="36" t="s">
        <v>34</v>
      </c>
      <c r="AD233" s="12" t="s">
        <v>27</v>
      </c>
      <c r="AE233" s="11" t="s">
        <v>7</v>
      </c>
      <c r="AF233" s="14"/>
      <c r="AG233" s="8"/>
      <c r="AH233" s="8"/>
      <c r="AI233" s="8"/>
      <c r="AJ233" s="8"/>
      <c r="AK233" s="8"/>
      <c r="AL233" s="4">
        <v>49</v>
      </c>
      <c r="AM233" s="73" t="s">
        <v>205</v>
      </c>
    </row>
    <row r="234" spans="1:39" ht="99.95" customHeight="1" x14ac:dyDescent="0.2">
      <c r="A234" s="71" t="s">
        <v>420</v>
      </c>
      <c r="B234" s="8" t="s">
        <v>838</v>
      </c>
      <c r="C234" s="55" t="s">
        <v>345</v>
      </c>
      <c r="D234" s="4">
        <v>233</v>
      </c>
      <c r="E234" s="52"/>
      <c r="F234" s="52"/>
      <c r="G234" s="52"/>
      <c r="H234" s="21">
        <v>-44.082777</v>
      </c>
      <c r="I234" s="21">
        <v>169.07773800000001</v>
      </c>
      <c r="J234" s="8" t="s">
        <v>421</v>
      </c>
      <c r="K234" s="4"/>
      <c r="L234" s="10"/>
      <c r="M234" s="10"/>
      <c r="N234" s="10"/>
      <c r="O234" s="21"/>
      <c r="P234" s="49">
        <v>248404.81021200001</v>
      </c>
      <c r="Q234" s="49">
        <f>Table17[[#This Row],[ThDA1]]/1000000</f>
        <v>0.248404810212</v>
      </c>
      <c r="R234" s="49">
        <f>Table17[[#This Row],[ThDA2]]/100*5</f>
        <v>1.2420240510599999E-2</v>
      </c>
      <c r="S234" s="49">
        <v>204265.753428</v>
      </c>
      <c r="T234" s="21">
        <f>Table17[[#This Row],[TwDA1]]/100*5</f>
        <v>10213.287671399999</v>
      </c>
      <c r="U234" s="21"/>
      <c r="V234" s="49">
        <v>0.248404810212</v>
      </c>
      <c r="W234" s="49">
        <f>Table17[[#This Row],[DA]]*1000000</f>
        <v>248404.81021200001</v>
      </c>
      <c r="X234" s="21">
        <f>0.02*POWER(Table17[[#This Row],[ThDA2]],1.95)</f>
        <v>1.3230979558765778E-3</v>
      </c>
      <c r="Y234" s="21"/>
      <c r="Z234" s="21"/>
      <c r="AA234" s="63">
        <v>1.3230979558765778E-3</v>
      </c>
      <c r="AB234" s="8" t="s">
        <v>34</v>
      </c>
      <c r="AC234" s="36" t="s">
        <v>34</v>
      </c>
      <c r="AD234" s="12" t="s">
        <v>27</v>
      </c>
      <c r="AE234" s="11" t="s">
        <v>7</v>
      </c>
      <c r="AF234" s="14"/>
      <c r="AG234" s="8"/>
      <c r="AH234" s="8"/>
      <c r="AI234" s="8"/>
      <c r="AJ234" s="8"/>
      <c r="AK234" s="8"/>
      <c r="AL234" s="4">
        <v>49</v>
      </c>
      <c r="AM234" s="73" t="s">
        <v>205</v>
      </c>
    </row>
    <row r="235" spans="1:39" ht="99.95" customHeight="1" x14ac:dyDescent="0.2">
      <c r="A235" s="71" t="s">
        <v>588</v>
      </c>
      <c r="B235" s="8" t="s">
        <v>838</v>
      </c>
      <c r="C235" s="55" t="s">
        <v>718</v>
      </c>
      <c r="D235" s="4">
        <v>234</v>
      </c>
      <c r="E235" s="52"/>
      <c r="F235" s="52"/>
      <c r="G235" s="52"/>
      <c r="H235" s="21">
        <v>-44.135719999999999</v>
      </c>
      <c r="I235" s="21">
        <v>168.52281400000001</v>
      </c>
      <c r="J235" s="8" t="s">
        <v>372</v>
      </c>
      <c r="K235" s="4">
        <v>1290</v>
      </c>
      <c r="L235" s="10">
        <v>1290</v>
      </c>
      <c r="M235" s="10">
        <v>660</v>
      </c>
      <c r="N235" s="10">
        <v>660</v>
      </c>
      <c r="O235" s="21"/>
      <c r="P235" s="30">
        <v>9764780.3145400006</v>
      </c>
      <c r="Q235" s="30">
        <f>Table17[[#This Row],[ThDA1]]/1000000</f>
        <v>9.7647803145400012</v>
      </c>
      <c r="R235" s="49">
        <f>Table17[[#This Row],[ThDA2]]/100*5</f>
        <v>0.48823901572700007</v>
      </c>
      <c r="S235" s="30">
        <v>9507472.0451999996</v>
      </c>
      <c r="T235" s="21">
        <f>Table17[[#This Row],[TwDA1]]/100*5</f>
        <v>475373.60225999996</v>
      </c>
      <c r="U235" s="21">
        <v>9.1</v>
      </c>
      <c r="V235" s="30">
        <v>9.7647803145400012</v>
      </c>
      <c r="W235" s="30">
        <f>Table17[[#This Row],[DA]]*1000000</f>
        <v>9764780.3145400006</v>
      </c>
      <c r="X235" s="21">
        <f>0.02*POWER(Table17[[#This Row],[ThDA2]],1.95)</f>
        <v>1.7016562218183529</v>
      </c>
      <c r="Y235" s="21">
        <v>0.75</v>
      </c>
      <c r="Z235" s="21"/>
      <c r="AA235" s="63">
        <v>1.7016562218183529</v>
      </c>
      <c r="AB235" s="20" t="s">
        <v>361</v>
      </c>
      <c r="AC235" s="33" t="s">
        <v>83</v>
      </c>
      <c r="AD235" s="8" t="s">
        <v>1</v>
      </c>
      <c r="AE235" s="11" t="s">
        <v>27</v>
      </c>
      <c r="AF235" s="21"/>
      <c r="AG235" s="33" t="s">
        <v>6</v>
      </c>
      <c r="AH235" s="8" t="s">
        <v>6</v>
      </c>
      <c r="AI235" s="8" t="s">
        <v>27</v>
      </c>
      <c r="AJ235" s="8"/>
      <c r="AK235" s="8"/>
      <c r="AL235" s="4">
        <v>2</v>
      </c>
      <c r="AM235" s="73" t="s">
        <v>90</v>
      </c>
    </row>
    <row r="236" spans="1:39" ht="99.95" customHeight="1" x14ac:dyDescent="0.2">
      <c r="A236" s="71" t="s">
        <v>702</v>
      </c>
      <c r="B236" s="8" t="s">
        <v>838</v>
      </c>
      <c r="C236" s="55" t="s">
        <v>744</v>
      </c>
      <c r="D236" s="4">
        <v>235</v>
      </c>
      <c r="E236" s="52"/>
      <c r="F236" s="52"/>
      <c r="G236" s="52"/>
      <c r="H236" s="21">
        <v>-44.141997000000003</v>
      </c>
      <c r="I236" s="21">
        <v>169.123681</v>
      </c>
      <c r="J236" s="8" t="s">
        <v>373</v>
      </c>
      <c r="K236" s="10">
        <v>-57</v>
      </c>
      <c r="L236" s="10">
        <v>-57</v>
      </c>
      <c r="M236" s="10">
        <v>2007</v>
      </c>
      <c r="N236" s="10">
        <v>2007</v>
      </c>
      <c r="O236" s="21"/>
      <c r="P236" s="49">
        <v>650449.56631699996</v>
      </c>
      <c r="Q236" s="49">
        <f>Table17[[#This Row],[ThDA1]]/1000000</f>
        <v>0.65044956631699991</v>
      </c>
      <c r="R236" s="49">
        <f>Table17[[#This Row],[ThDA2]]/100*5</f>
        <v>3.2522478315849992E-2</v>
      </c>
      <c r="S236" s="49">
        <v>558862.34148199996</v>
      </c>
      <c r="T236" s="21">
        <f>Table17[[#This Row],[TwDA1]]/100*5</f>
        <v>27943.117074099995</v>
      </c>
      <c r="U236" s="21"/>
      <c r="V236" s="49">
        <v>0.65044956631699991</v>
      </c>
      <c r="W236" s="49">
        <f>Table17[[#This Row],[DA]]*1000000</f>
        <v>650449.56631699996</v>
      </c>
      <c r="X236" s="21">
        <f>0.02*POWER(Table17[[#This Row],[ThDA2]],1.95)</f>
        <v>8.6456285212367593E-3</v>
      </c>
      <c r="Y236" s="21">
        <v>1.0999999999999999E-2</v>
      </c>
      <c r="Z236" s="21"/>
      <c r="AA236" s="63">
        <v>8.6456285212367593E-3</v>
      </c>
      <c r="AB236" s="8" t="s">
        <v>34</v>
      </c>
      <c r="AC236" s="36" t="s">
        <v>34</v>
      </c>
      <c r="AD236" s="12" t="s">
        <v>922</v>
      </c>
      <c r="AE236" s="6" t="s">
        <v>7</v>
      </c>
      <c r="AF236" s="21"/>
      <c r="AG236" s="33"/>
      <c r="AH236" s="8"/>
      <c r="AI236" s="8"/>
      <c r="AJ236" s="8"/>
      <c r="AK236" s="8"/>
      <c r="AL236" s="4">
        <v>40</v>
      </c>
      <c r="AM236" s="72" t="s">
        <v>803</v>
      </c>
    </row>
    <row r="237" spans="1:39" ht="99.95" customHeight="1" x14ac:dyDescent="0.2">
      <c r="A237" s="71" t="s">
        <v>589</v>
      </c>
      <c r="B237" s="8" t="s">
        <v>838</v>
      </c>
      <c r="C237" s="55" t="s">
        <v>718</v>
      </c>
      <c r="D237" s="4">
        <v>236</v>
      </c>
      <c r="E237" s="53"/>
      <c r="F237" s="53"/>
      <c r="G237" s="54" t="s">
        <v>240</v>
      </c>
      <c r="H237" s="21">
        <v>-44.178756</v>
      </c>
      <c r="I237" s="21">
        <v>168.46589399999999</v>
      </c>
      <c r="J237" s="8" t="s">
        <v>372</v>
      </c>
      <c r="K237" s="4" t="s">
        <v>438</v>
      </c>
      <c r="L237" s="10">
        <v>233</v>
      </c>
      <c r="M237" s="10" t="s">
        <v>437</v>
      </c>
      <c r="N237" s="10">
        <v>1717</v>
      </c>
      <c r="O237" s="21"/>
      <c r="P237" s="30">
        <v>6666415.8803899996</v>
      </c>
      <c r="Q237" s="30">
        <f>Table17[[#This Row],[ThDA1]]/1000000</f>
        <v>6.6664158803899998</v>
      </c>
      <c r="R237" s="49">
        <f>Table17[[#This Row],[ThDA2]]/100*5</f>
        <v>0.33332079401949999</v>
      </c>
      <c r="S237" s="30">
        <v>6354032.3651299998</v>
      </c>
      <c r="T237" s="21">
        <f>Table17[[#This Row],[TwDA1]]/100*5</f>
        <v>317701.61825649999</v>
      </c>
      <c r="U237" s="21">
        <v>9.01</v>
      </c>
      <c r="V237" s="30">
        <v>6.6664158803899998</v>
      </c>
      <c r="W237" s="30">
        <f>Table17[[#This Row],[DA]]*1000000</f>
        <v>6666415.8803899996</v>
      </c>
      <c r="X237" s="21">
        <f>0.02*POWER(Table17[[#This Row],[ThDA2]],1.95)</f>
        <v>0.80838860340774032</v>
      </c>
      <c r="Y237" s="21"/>
      <c r="Z237" s="21"/>
      <c r="AA237" s="63">
        <v>0.80838860340774032</v>
      </c>
      <c r="AB237" s="8" t="s">
        <v>250</v>
      </c>
      <c r="AC237" s="33" t="s">
        <v>83</v>
      </c>
      <c r="AD237" s="12" t="s">
        <v>433</v>
      </c>
      <c r="AE237" s="11" t="s">
        <v>7</v>
      </c>
      <c r="AF237" s="14"/>
      <c r="AG237" s="8" t="s">
        <v>6</v>
      </c>
      <c r="AH237" s="8" t="s">
        <v>6</v>
      </c>
      <c r="AI237" s="8" t="s">
        <v>27</v>
      </c>
      <c r="AJ237" s="8"/>
      <c r="AK237" s="20" t="s">
        <v>439</v>
      </c>
      <c r="AL237" s="37">
        <v>2</v>
      </c>
      <c r="AM237" s="72" t="s">
        <v>770</v>
      </c>
    </row>
    <row r="238" spans="1:39" ht="99.95" customHeight="1" x14ac:dyDescent="0.2">
      <c r="A238" s="71" t="s">
        <v>618</v>
      </c>
      <c r="B238" s="8" t="s">
        <v>838</v>
      </c>
      <c r="C238" s="55" t="s">
        <v>345</v>
      </c>
      <c r="D238" s="4">
        <v>237</v>
      </c>
      <c r="E238" s="52"/>
      <c r="F238" s="52"/>
      <c r="G238" s="52"/>
      <c r="H238" s="21">
        <v>-44.196947999999999</v>
      </c>
      <c r="I238" s="21">
        <v>169.43544700000001</v>
      </c>
      <c r="J238" s="8" t="s">
        <v>373</v>
      </c>
      <c r="K238" s="4"/>
      <c r="L238" s="10"/>
      <c r="M238" s="10"/>
      <c r="N238" s="10"/>
      <c r="O238" s="21"/>
      <c r="P238" s="49">
        <v>222737.94453499999</v>
      </c>
      <c r="Q238" s="49">
        <f>Table17[[#This Row],[ThDA1]]/1000000</f>
        <v>0.22273794453499998</v>
      </c>
      <c r="R238" s="49">
        <f>Table17[[#This Row],[ThDA2]]/100*5</f>
        <v>1.1136897226749999E-2</v>
      </c>
      <c r="S238" s="49">
        <v>191259.62310500001</v>
      </c>
      <c r="T238" s="21">
        <f>Table17[[#This Row],[TwDA1]]/100*5</f>
        <v>9562.9811552500014</v>
      </c>
      <c r="U238" s="21"/>
      <c r="V238" s="49">
        <v>0.22273794453499998</v>
      </c>
      <c r="W238" s="49">
        <f>Table17[[#This Row],[DA]]*1000000</f>
        <v>222737.94453499999</v>
      </c>
      <c r="X238" s="21">
        <f>0.02*POWER(Table17[[#This Row],[ThDA2]],1.95)</f>
        <v>1.0696179942506956E-3</v>
      </c>
      <c r="Y238" s="21"/>
      <c r="Z238" s="21"/>
      <c r="AA238" s="63">
        <v>1.0696179942506956E-3</v>
      </c>
      <c r="AB238" s="8" t="s">
        <v>34</v>
      </c>
      <c r="AC238" s="36" t="s">
        <v>34</v>
      </c>
      <c r="AD238" s="12" t="s">
        <v>27</v>
      </c>
      <c r="AE238" s="11" t="s">
        <v>7</v>
      </c>
      <c r="AF238" s="14"/>
      <c r="AG238" s="33"/>
      <c r="AH238" s="8"/>
      <c r="AI238" s="8"/>
      <c r="AJ238" s="8"/>
      <c r="AK238" s="8"/>
      <c r="AL238" s="4">
        <v>40</v>
      </c>
      <c r="AM238" s="72" t="s">
        <v>810</v>
      </c>
    </row>
    <row r="239" spans="1:39" ht="99.95" customHeight="1" x14ac:dyDescent="0.2">
      <c r="A239" s="71" t="s">
        <v>568</v>
      </c>
      <c r="B239" s="8" t="s">
        <v>838</v>
      </c>
      <c r="C239" s="55" t="s">
        <v>708</v>
      </c>
      <c r="D239" s="4">
        <v>238</v>
      </c>
      <c r="E239" s="52"/>
      <c r="F239" s="52"/>
      <c r="G239" s="52"/>
      <c r="H239" s="21">
        <v>-44.287356000000003</v>
      </c>
      <c r="I239" s="21">
        <v>169.69462899999999</v>
      </c>
      <c r="J239" s="8" t="s">
        <v>366</v>
      </c>
      <c r="K239" s="4"/>
      <c r="L239" s="10"/>
      <c r="M239" s="10"/>
      <c r="N239" s="10"/>
      <c r="O239" s="21"/>
      <c r="P239" s="49">
        <v>901511.28884599998</v>
      </c>
      <c r="Q239" s="49">
        <f>Table17[[#This Row],[ThDA1]]/1000000</f>
        <v>0.90151128884599996</v>
      </c>
      <c r="R239" s="49">
        <f>Table17[[#This Row],[ThDA2]]/100*5</f>
        <v>4.5075564442299994E-2</v>
      </c>
      <c r="S239" s="49">
        <v>885644.85798900004</v>
      </c>
      <c r="T239" s="21">
        <f>Table17[[#This Row],[TwDA1]]/100*5</f>
        <v>44282.242899450001</v>
      </c>
      <c r="U239" s="21"/>
      <c r="V239" s="49">
        <v>0.90151128884599996</v>
      </c>
      <c r="W239" s="49">
        <f>Table17[[#This Row],[DA]]*1000000</f>
        <v>901511.28884599998</v>
      </c>
      <c r="X239" s="21">
        <f>0.02*POWER(Table17[[#This Row],[ThDA2]],1.95)</f>
        <v>1.6338936163009771E-2</v>
      </c>
      <c r="Y239" s="21"/>
      <c r="Z239" s="21"/>
      <c r="AA239" s="63">
        <v>1.6338936163009771E-2</v>
      </c>
      <c r="AB239" s="8" t="s">
        <v>257</v>
      </c>
      <c r="AC239" s="36" t="s">
        <v>83</v>
      </c>
      <c r="AD239" s="12" t="s">
        <v>27</v>
      </c>
      <c r="AE239" s="11" t="s">
        <v>7</v>
      </c>
      <c r="AF239" s="14"/>
      <c r="AG239" s="8" t="s">
        <v>6</v>
      </c>
      <c r="AH239" s="8" t="s">
        <v>6</v>
      </c>
      <c r="AI239" s="8" t="s">
        <v>7</v>
      </c>
      <c r="AJ239" s="8"/>
      <c r="AK239" s="8"/>
      <c r="AL239" s="4">
        <v>49</v>
      </c>
      <c r="AM239" s="73" t="s">
        <v>205</v>
      </c>
    </row>
    <row r="240" spans="1:39" ht="99.95" customHeight="1" x14ac:dyDescent="0.2">
      <c r="A240" s="71" t="s">
        <v>15</v>
      </c>
      <c r="B240" s="8" t="s">
        <v>838</v>
      </c>
      <c r="C240" s="55" t="s">
        <v>522</v>
      </c>
      <c r="D240" s="4">
        <v>239</v>
      </c>
      <c r="E240" s="52"/>
      <c r="F240" s="52"/>
      <c r="G240" s="52"/>
      <c r="H240" s="21">
        <v>-44.440227</v>
      </c>
      <c r="I240" s="21">
        <v>168.41220100000001</v>
      </c>
      <c r="J240" s="8" t="s">
        <v>377</v>
      </c>
      <c r="K240" s="10">
        <v>-56</v>
      </c>
      <c r="L240" s="10">
        <v>-56</v>
      </c>
      <c r="M240" s="10">
        <v>2006</v>
      </c>
      <c r="N240" s="10">
        <v>2006</v>
      </c>
      <c r="O240" s="21"/>
      <c r="P240" s="49">
        <v>366591.96510500001</v>
      </c>
      <c r="Q240" s="49">
        <f>Table17[[#This Row],[ThDA1]]/1000000</f>
        <v>0.36659196510500003</v>
      </c>
      <c r="R240" s="49">
        <f>Table17[[#This Row],[ThDA2]]/100*5</f>
        <v>1.8329598255250004E-2</v>
      </c>
      <c r="S240" s="49">
        <v>340155.25588900002</v>
      </c>
      <c r="T240" s="21">
        <f>Table17[[#This Row],[TwDA1]]/100*5</f>
        <v>17007.762794449998</v>
      </c>
      <c r="U240" s="21"/>
      <c r="V240" s="49">
        <v>0.36659196510500003</v>
      </c>
      <c r="W240" s="49">
        <f>Table17[[#This Row],[DA]]*1000000</f>
        <v>366591.96510500001</v>
      </c>
      <c r="X240" s="21">
        <f>0.02*POWER(Table17[[#This Row],[ThDA2]],1.95)</f>
        <v>2.8260948422810421E-3</v>
      </c>
      <c r="Y240" s="21">
        <v>4.4999999999999997E-3</v>
      </c>
      <c r="Z240" s="21">
        <v>0.5</v>
      </c>
      <c r="AA240" s="63">
        <v>2.8260948422810421E-3</v>
      </c>
      <c r="AB240" s="8" t="s">
        <v>34</v>
      </c>
      <c r="AC240" s="36" t="s">
        <v>34</v>
      </c>
      <c r="AD240" s="12" t="s">
        <v>922</v>
      </c>
      <c r="AE240" s="11" t="s">
        <v>7</v>
      </c>
      <c r="AF240" s="21"/>
      <c r="AG240" s="33"/>
      <c r="AH240" s="8"/>
      <c r="AI240" s="8"/>
      <c r="AJ240" s="8"/>
      <c r="AK240" s="20" t="s">
        <v>63</v>
      </c>
      <c r="AL240" s="4">
        <v>8</v>
      </c>
      <c r="AM240" s="72" t="s">
        <v>797</v>
      </c>
    </row>
    <row r="241" spans="1:39" ht="99.95" customHeight="1" x14ac:dyDescent="0.2">
      <c r="A241" s="71" t="s">
        <v>47</v>
      </c>
      <c r="B241" s="8" t="s">
        <v>838</v>
      </c>
      <c r="C241" s="55" t="s">
        <v>517</v>
      </c>
      <c r="D241" s="4">
        <v>240</v>
      </c>
      <c r="E241" s="52"/>
      <c r="F241" s="52"/>
      <c r="G241" s="52"/>
      <c r="H241" s="21">
        <v>-44.538905</v>
      </c>
      <c r="I241" s="21">
        <v>167.897289</v>
      </c>
      <c r="J241" s="8" t="s">
        <v>378</v>
      </c>
      <c r="K241" s="4"/>
      <c r="L241" s="10"/>
      <c r="M241" s="10"/>
      <c r="N241" s="10"/>
      <c r="O241" s="21"/>
      <c r="P241" s="49">
        <v>7075569.2827700004</v>
      </c>
      <c r="Q241" s="49">
        <f>Table17[[#This Row],[ThDA1]]/1000000</f>
        <v>7.0755692827700001</v>
      </c>
      <c r="R241" s="49">
        <f>Table17[[#This Row],[ThDA2]]/100*5</f>
        <v>0.3537784641385</v>
      </c>
      <c r="S241" s="49">
        <v>6783042.9488899997</v>
      </c>
      <c r="T241" s="21">
        <f>Table17[[#This Row],[TwDA1]]/100*5</f>
        <v>339152.14744450001</v>
      </c>
      <c r="U241" s="21">
        <v>5.8</v>
      </c>
      <c r="V241" s="49">
        <v>7.0755692827700001</v>
      </c>
      <c r="W241" s="49">
        <f>Table17[[#This Row],[DA]]*1000000</f>
        <v>7075569.2827700004</v>
      </c>
      <c r="X241" s="21">
        <f>0.02*POWER(Table17[[#This Row],[ThDA2]],1.95)</f>
        <v>0.90795578902575769</v>
      </c>
      <c r="Y241" s="21">
        <v>1</v>
      </c>
      <c r="Z241" s="21"/>
      <c r="AA241" s="63">
        <v>2.1840646562941841</v>
      </c>
      <c r="AB241" s="8" t="s">
        <v>249</v>
      </c>
      <c r="AC241" s="36" t="s">
        <v>34</v>
      </c>
      <c r="AD241" s="8" t="s">
        <v>24</v>
      </c>
      <c r="AE241" s="11" t="s">
        <v>7</v>
      </c>
      <c r="AF241" s="21"/>
      <c r="AG241" s="33"/>
      <c r="AH241" s="8"/>
      <c r="AI241" s="8"/>
      <c r="AJ241" s="8"/>
      <c r="AK241" s="8"/>
      <c r="AL241" s="37">
        <v>20</v>
      </c>
      <c r="AM241" s="72" t="s">
        <v>794</v>
      </c>
    </row>
    <row r="242" spans="1:39" ht="99.95" customHeight="1" x14ac:dyDescent="0.2">
      <c r="A242" s="71" t="s">
        <v>598</v>
      </c>
      <c r="B242" s="8" t="s">
        <v>838</v>
      </c>
      <c r="C242" s="55" t="s">
        <v>722</v>
      </c>
      <c r="D242" s="4">
        <v>241</v>
      </c>
      <c r="E242" s="52"/>
      <c r="F242" s="52"/>
      <c r="G242" s="52"/>
      <c r="H242" s="21">
        <v>-44.543669999999999</v>
      </c>
      <c r="I242" s="21">
        <v>168.38988900000001</v>
      </c>
      <c r="J242" s="8" t="s">
        <v>373</v>
      </c>
      <c r="K242" s="4">
        <v>1100</v>
      </c>
      <c r="L242" s="10">
        <v>1100</v>
      </c>
      <c r="M242" s="10">
        <v>850</v>
      </c>
      <c r="N242" s="10">
        <v>850</v>
      </c>
      <c r="O242" s="21">
        <v>125</v>
      </c>
      <c r="P242" s="49">
        <v>1152387.71689</v>
      </c>
      <c r="Q242" s="49">
        <f>Table17[[#This Row],[ThDA1]]/1000000</f>
        <v>1.1523877168900001</v>
      </c>
      <c r="R242" s="49">
        <f>Table17[[#This Row],[ThDA2]]/100*5</f>
        <v>5.76193858445E-2</v>
      </c>
      <c r="S242" s="49">
        <v>1032192.47354</v>
      </c>
      <c r="T242" s="21">
        <f>Table17[[#This Row],[TwDA1]]/100*5</f>
        <v>51609.623676999996</v>
      </c>
      <c r="U242" s="21">
        <v>0.8</v>
      </c>
      <c r="V242" s="49">
        <v>1.1523877168900001</v>
      </c>
      <c r="W242" s="49">
        <f>Table17[[#This Row],[DA]]*1000000</f>
        <v>1152387.71689</v>
      </c>
      <c r="X242" s="21">
        <f>0.02*POWER(Table17[[#This Row],[ThDA2]],1.95)</f>
        <v>2.6372257390167353E-2</v>
      </c>
      <c r="Y242" s="21">
        <v>2.75E-2</v>
      </c>
      <c r="Z242" s="21"/>
      <c r="AA242" s="63">
        <v>2.6372257390167353E-2</v>
      </c>
      <c r="AB242" s="8" t="s">
        <v>34</v>
      </c>
      <c r="AC242" s="36" t="s">
        <v>34</v>
      </c>
      <c r="AD242" s="8" t="s">
        <v>1</v>
      </c>
      <c r="AE242" s="6" t="s">
        <v>92</v>
      </c>
      <c r="AF242" s="21"/>
      <c r="AG242" s="33"/>
      <c r="AH242" s="8"/>
      <c r="AI242" s="8"/>
      <c r="AJ242" s="8"/>
      <c r="AK242" s="8" t="s">
        <v>751</v>
      </c>
      <c r="AL242" s="4">
        <v>65</v>
      </c>
      <c r="AM242" s="73" t="s">
        <v>752</v>
      </c>
    </row>
    <row r="243" spans="1:39" ht="99.95" customHeight="1" x14ac:dyDescent="0.2">
      <c r="A243" s="71" t="s">
        <v>411</v>
      </c>
      <c r="B243" s="8" t="s">
        <v>838</v>
      </c>
      <c r="C243" s="55" t="s">
        <v>708</v>
      </c>
      <c r="D243" s="4">
        <v>242</v>
      </c>
      <c r="E243" s="52"/>
      <c r="F243" s="52"/>
      <c r="G243" s="52"/>
      <c r="H243" s="21">
        <v>-44.576714240000001</v>
      </c>
      <c r="I243" s="21">
        <v>168.77639128999999</v>
      </c>
      <c r="J243" s="8" t="s">
        <v>373</v>
      </c>
      <c r="K243" s="4">
        <v>4000</v>
      </c>
      <c r="L243" s="10">
        <v>4000</v>
      </c>
      <c r="M243" s="10">
        <v>-2050</v>
      </c>
      <c r="N243" s="10">
        <v>-2050</v>
      </c>
      <c r="O243" s="21"/>
      <c r="P243" s="21"/>
      <c r="Q243" s="21"/>
      <c r="R243" s="21"/>
      <c r="S243" s="21"/>
      <c r="T243" s="21"/>
      <c r="U243" s="21"/>
      <c r="V243" s="21"/>
      <c r="W243" s="21"/>
      <c r="X243" s="21"/>
      <c r="Y243" s="21">
        <v>0.14000000000000001</v>
      </c>
      <c r="Z243" s="21"/>
      <c r="AA243" s="63">
        <v>0.14000000000000001</v>
      </c>
      <c r="AB243" s="8" t="s">
        <v>34</v>
      </c>
      <c r="AC243" s="36" t="s">
        <v>34</v>
      </c>
      <c r="AD243" s="12" t="s">
        <v>433</v>
      </c>
      <c r="AE243" s="11" t="s">
        <v>7</v>
      </c>
      <c r="AF243" s="14"/>
      <c r="AG243" s="8"/>
      <c r="AH243" s="8"/>
      <c r="AI243" s="8"/>
      <c r="AJ243" s="8"/>
      <c r="AK243" s="8"/>
      <c r="AL243" s="4">
        <v>31</v>
      </c>
      <c r="AM243" s="73" t="s">
        <v>560</v>
      </c>
    </row>
    <row r="244" spans="1:39" ht="99.95" customHeight="1" x14ac:dyDescent="0.2">
      <c r="A244" s="71" t="s">
        <v>337</v>
      </c>
      <c r="B244" s="8" t="s">
        <v>838</v>
      </c>
      <c r="C244" s="55" t="s">
        <v>713</v>
      </c>
      <c r="D244" s="4">
        <v>243</v>
      </c>
      <c r="E244" s="52"/>
      <c r="F244" s="52"/>
      <c r="G244" s="52"/>
      <c r="H244" s="21">
        <v>-44.663466</v>
      </c>
      <c r="I244" s="21">
        <v>167.97468699999999</v>
      </c>
      <c r="J244" s="8" t="s">
        <v>399</v>
      </c>
      <c r="K244" s="4"/>
      <c r="L244" s="10"/>
      <c r="M244" s="10"/>
      <c r="N244" s="10"/>
      <c r="O244" s="21"/>
      <c r="P244" s="49">
        <v>6091498.9792400002</v>
      </c>
      <c r="Q244" s="49">
        <f>Table17[[#This Row],[ThDA1]]/1000000</f>
        <v>6.0914989792399998</v>
      </c>
      <c r="R244" s="49">
        <f>Table17[[#This Row],[ThDA2]]/100*5</f>
        <v>0.30457494896199999</v>
      </c>
      <c r="S244" s="49">
        <v>5829646.5838000001</v>
      </c>
      <c r="T244" s="21">
        <f>Table17[[#This Row],[TwDA1]]/100*5</f>
        <v>291482.32919000002</v>
      </c>
      <c r="U244" s="21">
        <v>6.88</v>
      </c>
      <c r="V244" s="49">
        <v>6.0914989792399998</v>
      </c>
      <c r="W244" s="49">
        <f>Table17[[#This Row],[DA]]*1000000</f>
        <v>6091498.9792400002</v>
      </c>
      <c r="X244" s="21">
        <f>0.02*POWER(Table17[[#This Row],[ThDA2]],1.95)</f>
        <v>0.67801942812003446</v>
      </c>
      <c r="Y244" s="21">
        <v>0.3624</v>
      </c>
      <c r="Z244" s="21"/>
      <c r="AA244" s="63">
        <v>0.67801942812003446</v>
      </c>
      <c r="AB244" s="8" t="s">
        <v>358</v>
      </c>
      <c r="AC244" s="36" t="s">
        <v>358</v>
      </c>
      <c r="AD244" s="12" t="s">
        <v>24</v>
      </c>
      <c r="AE244" s="11" t="s">
        <v>7</v>
      </c>
      <c r="AF244" s="14"/>
      <c r="AG244" s="8"/>
      <c r="AH244" s="8"/>
      <c r="AI244" s="8"/>
      <c r="AJ244" s="8"/>
      <c r="AK244" s="8" t="s">
        <v>750</v>
      </c>
      <c r="AL244" s="4">
        <v>17</v>
      </c>
      <c r="AM244" s="73" t="s">
        <v>290</v>
      </c>
    </row>
    <row r="245" spans="1:39" ht="99.95" customHeight="1" x14ac:dyDescent="0.2">
      <c r="A245" s="71" t="s">
        <v>288</v>
      </c>
      <c r="B245" s="8" t="s">
        <v>838</v>
      </c>
      <c r="C245" s="55" t="s">
        <v>713</v>
      </c>
      <c r="D245" s="4">
        <v>244</v>
      </c>
      <c r="E245" s="52"/>
      <c r="F245" s="52"/>
      <c r="G245" s="52"/>
      <c r="H245" s="21">
        <v>-44.664121000000002</v>
      </c>
      <c r="I245" s="21">
        <v>167.932346</v>
      </c>
      <c r="J245" s="8" t="s">
        <v>288</v>
      </c>
      <c r="K245" s="4"/>
      <c r="L245" s="10"/>
      <c r="M245" s="10"/>
      <c r="N245" s="10"/>
      <c r="O245" s="21"/>
      <c r="P245" s="49">
        <v>1058216.3377499999</v>
      </c>
      <c r="Q245" s="49">
        <f>Table17[[#This Row],[ThDA1]]/1000000</f>
        <v>1.05821633775</v>
      </c>
      <c r="R245" s="49">
        <f>Table17[[#This Row],[ThDA2]]/100*5</f>
        <v>5.2910816887500003E-2</v>
      </c>
      <c r="S245" s="49">
        <v>848027.51442300004</v>
      </c>
      <c r="T245" s="21">
        <f>Table17[[#This Row],[TwDA1]]/100*5</f>
        <v>42401.375721149998</v>
      </c>
      <c r="U245" s="21">
        <v>1.17</v>
      </c>
      <c r="V245" s="49">
        <v>1.05821633775</v>
      </c>
      <c r="W245" s="49">
        <f>Table17[[#This Row],[DA]]*1000000</f>
        <v>1058216.3377499999</v>
      </c>
      <c r="X245" s="21">
        <f>0.02*POWER(Table17[[#This Row],[ThDA2]],1.95)</f>
        <v>2.2333161019356656E-2</v>
      </c>
      <c r="Y245" s="21">
        <v>2.6599999999999999E-2</v>
      </c>
      <c r="Z245" s="21"/>
      <c r="AA245" s="63">
        <v>2.2333161019356656E-2</v>
      </c>
      <c r="AB245" s="8" t="s">
        <v>358</v>
      </c>
      <c r="AC245" s="36" t="s">
        <v>358</v>
      </c>
      <c r="AD245" s="12" t="s">
        <v>24</v>
      </c>
      <c r="AE245" s="11" t="s">
        <v>7</v>
      </c>
      <c r="AF245" s="14"/>
      <c r="AG245" s="8"/>
      <c r="AH245" s="8"/>
      <c r="AI245" s="8"/>
      <c r="AJ245" s="8"/>
      <c r="AK245" s="8" t="s">
        <v>750</v>
      </c>
      <c r="AL245" s="4">
        <v>17</v>
      </c>
      <c r="AM245" s="73" t="s">
        <v>290</v>
      </c>
    </row>
    <row r="246" spans="1:39" ht="99.95" customHeight="1" x14ac:dyDescent="0.2">
      <c r="A246" s="71" t="s">
        <v>289</v>
      </c>
      <c r="B246" s="8" t="s">
        <v>838</v>
      </c>
      <c r="C246" s="55" t="s">
        <v>713</v>
      </c>
      <c r="D246" s="4">
        <v>245</v>
      </c>
      <c r="E246" s="52"/>
      <c r="F246" s="52"/>
      <c r="G246" s="52"/>
      <c r="H246" s="21">
        <v>-44.681885000000001</v>
      </c>
      <c r="I246" s="21">
        <v>167.93356399999999</v>
      </c>
      <c r="J246" s="8" t="s">
        <v>398</v>
      </c>
      <c r="K246" s="4"/>
      <c r="L246" s="10"/>
      <c r="M246" s="10"/>
      <c r="N246" s="10"/>
      <c r="O246" s="21"/>
      <c r="P246" s="49">
        <v>818737.31201999995</v>
      </c>
      <c r="Q246" s="49">
        <f>Table17[[#This Row],[ThDA1]]/1000000</f>
        <v>0.81873731202</v>
      </c>
      <c r="R246" s="49">
        <f>Table17[[#This Row],[ThDA2]]/100*5</f>
        <v>4.0936865601000003E-2</v>
      </c>
      <c r="S246" s="49">
        <v>762479.88865400001</v>
      </c>
      <c r="T246" s="21">
        <f>Table17[[#This Row],[TwDA1]]/100*5</f>
        <v>38123.994432699998</v>
      </c>
      <c r="U246" s="21">
        <v>0.68</v>
      </c>
      <c r="V246" s="49">
        <v>0.81873731202</v>
      </c>
      <c r="W246" s="49">
        <f>Table17[[#This Row],[DA]]*1000000</f>
        <v>818737.31201999995</v>
      </c>
      <c r="X246" s="21">
        <f>0.02*POWER(Table17[[#This Row],[ThDA2]],1.95)</f>
        <v>1.3541349025871671E-2</v>
      </c>
      <c r="Y246" s="21">
        <v>8.8999999999999999E-3</v>
      </c>
      <c r="Z246" s="21"/>
      <c r="AA246" s="63">
        <v>1.3541349025871671E-2</v>
      </c>
      <c r="AB246" s="8" t="s">
        <v>358</v>
      </c>
      <c r="AC246" s="36" t="s">
        <v>358</v>
      </c>
      <c r="AD246" s="12" t="s">
        <v>24</v>
      </c>
      <c r="AE246" s="11" t="s">
        <v>7</v>
      </c>
      <c r="AF246" s="14"/>
      <c r="AG246" s="8"/>
      <c r="AH246" s="8"/>
      <c r="AI246" s="8"/>
      <c r="AJ246" s="8"/>
      <c r="AK246" s="8" t="s">
        <v>750</v>
      </c>
      <c r="AL246" s="4">
        <v>17</v>
      </c>
      <c r="AM246" s="73" t="s">
        <v>290</v>
      </c>
    </row>
    <row r="247" spans="1:39" ht="99.95" customHeight="1" x14ac:dyDescent="0.2">
      <c r="A247" s="71" t="s">
        <v>338</v>
      </c>
      <c r="B247" s="8" t="s">
        <v>838</v>
      </c>
      <c r="C247" s="55" t="s">
        <v>713</v>
      </c>
      <c r="D247" s="4">
        <v>246</v>
      </c>
      <c r="E247" s="52"/>
      <c r="F247" s="52"/>
      <c r="G247" s="52"/>
      <c r="H247" s="21">
        <v>-44.695658000000002</v>
      </c>
      <c r="I247" s="21">
        <v>167.999042</v>
      </c>
      <c r="J247" s="8" t="s">
        <v>404</v>
      </c>
      <c r="K247" s="4"/>
      <c r="L247" s="10"/>
      <c r="M247" s="10"/>
      <c r="N247" s="10"/>
      <c r="O247" s="21"/>
      <c r="P247" s="49">
        <v>1726232.5709899999</v>
      </c>
      <c r="Q247" s="49">
        <f>Table17[[#This Row],[ThDA1]]/1000000</f>
        <v>1.7262325709899999</v>
      </c>
      <c r="R247" s="49">
        <f>Table17[[#This Row],[ThDA2]]/100*5</f>
        <v>8.6311628549499989E-2</v>
      </c>
      <c r="S247" s="49">
        <v>1679736.7999499999</v>
      </c>
      <c r="T247" s="21">
        <f>Table17[[#This Row],[TwDA1]]/100*5</f>
        <v>83986.839997499992</v>
      </c>
      <c r="U247" s="21">
        <v>2.67</v>
      </c>
      <c r="V247" s="49">
        <v>1.7262325709899999</v>
      </c>
      <c r="W247" s="49">
        <f>Table17[[#This Row],[DA]]*1000000</f>
        <v>1726232.5709899999</v>
      </c>
      <c r="X247" s="21">
        <f>0.02*POWER(Table17[[#This Row],[ThDA2]],1.95)</f>
        <v>5.7992742044821667E-2</v>
      </c>
      <c r="Y247" s="21">
        <v>0.11409999999999999</v>
      </c>
      <c r="Z247" s="21"/>
      <c r="AA247" s="63">
        <v>5.7992742044821667E-2</v>
      </c>
      <c r="AB247" s="8" t="s">
        <v>358</v>
      </c>
      <c r="AC247" s="36" t="s">
        <v>358</v>
      </c>
      <c r="AD247" s="12" t="s">
        <v>27</v>
      </c>
      <c r="AE247" s="11" t="s">
        <v>7</v>
      </c>
      <c r="AF247" s="14"/>
      <c r="AG247" s="8"/>
      <c r="AH247" s="8"/>
      <c r="AI247" s="8"/>
      <c r="AJ247" s="8"/>
      <c r="AK247" s="8"/>
      <c r="AL247" s="4">
        <v>17</v>
      </c>
      <c r="AM247" s="78" t="s">
        <v>290</v>
      </c>
    </row>
    <row r="248" spans="1:39" ht="99.95" customHeight="1" x14ac:dyDescent="0.2">
      <c r="A248" s="71" t="s">
        <v>52</v>
      </c>
      <c r="B248" s="8" t="s">
        <v>838</v>
      </c>
      <c r="C248" s="55" t="s">
        <v>517</v>
      </c>
      <c r="D248" s="4">
        <v>247</v>
      </c>
      <c r="E248" s="52"/>
      <c r="F248" s="52"/>
      <c r="G248" s="52"/>
      <c r="H248" s="21">
        <v>-44.710406999999996</v>
      </c>
      <c r="I248" s="21">
        <v>168.040392</v>
      </c>
      <c r="J248" s="8" t="s">
        <v>379</v>
      </c>
      <c r="K248" s="4">
        <v>6144</v>
      </c>
      <c r="L248" s="10">
        <v>6144</v>
      </c>
      <c r="M248" s="28">
        <v>-4194</v>
      </c>
      <c r="N248" s="10">
        <v>-4194</v>
      </c>
      <c r="O248" s="21">
        <v>143</v>
      </c>
      <c r="P248" s="49">
        <v>3778849.9790599998</v>
      </c>
      <c r="Q248" s="49">
        <f>Table17[[#This Row],[ThDA1]]/1000000</f>
        <v>3.7788499790599999</v>
      </c>
      <c r="R248" s="49">
        <f>Table17[[#This Row],[ThDA2]]/100*5</f>
        <v>0.188942498953</v>
      </c>
      <c r="S248" s="49">
        <v>3585462.4539700001</v>
      </c>
      <c r="T248" s="21">
        <f>Table17[[#This Row],[TwDA1]]/100*5</f>
        <v>179273.1226985</v>
      </c>
      <c r="U248" s="21">
        <v>4.75</v>
      </c>
      <c r="V248" s="49">
        <v>3.7788499790599999</v>
      </c>
      <c r="W248" s="49">
        <f>Table17[[#This Row],[DA]]*1000000</f>
        <v>3778849.9790599998</v>
      </c>
      <c r="X248" s="21">
        <f>0.02*POWER(Table17[[#This Row],[ThDA2]],1.95)</f>
        <v>0.26722760201977358</v>
      </c>
      <c r="Y248" s="21">
        <v>0.75</v>
      </c>
      <c r="Z248" s="21"/>
      <c r="AA248" s="63">
        <v>0.26722760201977358</v>
      </c>
      <c r="AB248" s="8" t="s">
        <v>93</v>
      </c>
      <c r="AC248" s="36" t="s">
        <v>445</v>
      </c>
      <c r="AD248" s="8" t="s">
        <v>1</v>
      </c>
      <c r="AE248" s="6" t="s">
        <v>436</v>
      </c>
      <c r="AF248" s="21"/>
      <c r="AG248" s="33"/>
      <c r="AH248" s="8"/>
      <c r="AI248" s="8"/>
      <c r="AJ248" s="8"/>
      <c r="AK248" s="8" t="s">
        <v>53</v>
      </c>
      <c r="AL248" s="37">
        <v>20</v>
      </c>
      <c r="AM248" s="72" t="s">
        <v>795</v>
      </c>
    </row>
    <row r="249" spans="1:39" ht="99.95" customHeight="1" x14ac:dyDescent="0.2">
      <c r="A249" s="71" t="s">
        <v>600</v>
      </c>
      <c r="B249" s="8" t="s">
        <v>838</v>
      </c>
      <c r="C249" s="55" t="s">
        <v>517</v>
      </c>
      <c r="D249" s="4">
        <v>248</v>
      </c>
      <c r="E249" s="52"/>
      <c r="F249" s="52"/>
      <c r="G249" s="52"/>
      <c r="H249" s="21">
        <v>-44.762183999999998</v>
      </c>
      <c r="I249" s="21">
        <v>167.74541199999999</v>
      </c>
      <c r="J249" s="8" t="s">
        <v>374</v>
      </c>
      <c r="K249" s="4"/>
      <c r="L249" s="10"/>
      <c r="M249" s="10"/>
      <c r="N249" s="10"/>
      <c r="O249" s="21"/>
      <c r="P249" s="49">
        <v>2859822.4314600001</v>
      </c>
      <c r="Q249" s="49">
        <f>Table17[[#This Row],[ThDA1]]/1000000</f>
        <v>2.85982243146</v>
      </c>
      <c r="R249" s="49">
        <f>Table17[[#This Row],[ThDA2]]/100*5</f>
        <v>0.14299112157300001</v>
      </c>
      <c r="S249" s="49">
        <v>2597149.5364899999</v>
      </c>
      <c r="T249" s="21">
        <f>Table17[[#This Row],[TwDA1]]/100*5</f>
        <v>129857.47682449999</v>
      </c>
      <c r="U249" s="21">
        <v>2.7</v>
      </c>
      <c r="V249" s="49">
        <v>2.85982243146</v>
      </c>
      <c r="W249" s="49">
        <f>Table17[[#This Row],[DA]]*1000000</f>
        <v>2859822.4314600001</v>
      </c>
      <c r="X249" s="21">
        <f>0.02*POWER(Table17[[#This Row],[ThDA2]],1.95)</f>
        <v>0.15519980770873865</v>
      </c>
      <c r="Y249" s="21">
        <v>0.7</v>
      </c>
      <c r="Z249" s="21"/>
      <c r="AA249" s="63">
        <v>0.15519980770873865</v>
      </c>
      <c r="AB249" s="8" t="s">
        <v>246</v>
      </c>
      <c r="AC249" s="36" t="s">
        <v>358</v>
      </c>
      <c r="AD249" s="12" t="s">
        <v>24</v>
      </c>
      <c r="AE249" s="11" t="s">
        <v>7</v>
      </c>
      <c r="AF249" s="14"/>
      <c r="AG249" s="8"/>
      <c r="AH249" s="8"/>
      <c r="AI249" s="8"/>
      <c r="AJ249" s="8"/>
      <c r="AK249" s="8" t="s">
        <v>59</v>
      </c>
      <c r="AL249" s="37">
        <v>20</v>
      </c>
      <c r="AM249" s="72" t="s">
        <v>792</v>
      </c>
    </row>
    <row r="250" spans="1:39" ht="99.95" customHeight="1" x14ac:dyDescent="0.2">
      <c r="A250" s="71" t="s">
        <v>599</v>
      </c>
      <c r="B250" s="8" t="s">
        <v>838</v>
      </c>
      <c r="C250" s="55" t="s">
        <v>723</v>
      </c>
      <c r="D250" s="4">
        <v>249</v>
      </c>
      <c r="E250" s="52"/>
      <c r="F250" s="52"/>
      <c r="G250" s="52"/>
      <c r="H250" s="21">
        <v>-44.774996000000002</v>
      </c>
      <c r="I250" s="21">
        <v>168.330263</v>
      </c>
      <c r="J250" s="8" t="s">
        <v>373</v>
      </c>
      <c r="K250" s="4" t="s">
        <v>176</v>
      </c>
      <c r="L250" s="10">
        <v>7500</v>
      </c>
      <c r="M250" s="10" t="s">
        <v>115</v>
      </c>
      <c r="N250" s="10">
        <v>-5550</v>
      </c>
      <c r="O250" s="21"/>
      <c r="P250" s="49">
        <v>1971304.09182</v>
      </c>
      <c r="Q250" s="49">
        <f>Table17[[#This Row],[ThDA1]]/1000000</f>
        <v>1.97130409182</v>
      </c>
      <c r="R250" s="49">
        <f>Table17[[#This Row],[ThDA2]]/100*5</f>
        <v>9.8565204591000002E-2</v>
      </c>
      <c r="S250" s="49">
        <v>1968641.0259100001</v>
      </c>
      <c r="T250" s="21">
        <f>Table17[[#This Row],[TwDA1]]/100*5</f>
        <v>98432.051295500001</v>
      </c>
      <c r="U250" s="21"/>
      <c r="V250" s="49">
        <v>1.97130409182</v>
      </c>
      <c r="W250" s="49">
        <f>Table17[[#This Row],[DA]]*1000000</f>
        <v>1971304.09182</v>
      </c>
      <c r="X250" s="21">
        <f>0.02*POWER(Table17[[#This Row],[ThDA2]],1.95)</f>
        <v>7.5127607957218359E-2</v>
      </c>
      <c r="Y250" s="21">
        <v>2.2499999999999999E-2</v>
      </c>
      <c r="Z250" s="21"/>
      <c r="AA250" s="63">
        <v>7.5127607957218359E-2</v>
      </c>
      <c r="AB250" s="8" t="s">
        <v>185</v>
      </c>
      <c r="AC250" s="36" t="s">
        <v>185</v>
      </c>
      <c r="AD250" s="12" t="s">
        <v>24</v>
      </c>
      <c r="AE250" s="11" t="s">
        <v>7</v>
      </c>
      <c r="AF250" s="14"/>
      <c r="AG250" s="8" t="s">
        <v>6</v>
      </c>
      <c r="AH250" s="8" t="s">
        <v>27</v>
      </c>
      <c r="AI250" s="8" t="s">
        <v>27</v>
      </c>
      <c r="AJ250" s="8" t="s">
        <v>114</v>
      </c>
      <c r="AK250" s="8" t="s">
        <v>17</v>
      </c>
      <c r="AL250" s="4">
        <v>41</v>
      </c>
      <c r="AM250" s="73" t="s">
        <v>16</v>
      </c>
    </row>
    <row r="251" spans="1:39" ht="99.95" customHeight="1" x14ac:dyDescent="0.2">
      <c r="A251" s="74" t="s">
        <v>50</v>
      </c>
      <c r="B251" s="8" t="s">
        <v>839</v>
      </c>
      <c r="C251" s="55" t="s">
        <v>347</v>
      </c>
      <c r="D251" s="4">
        <v>250</v>
      </c>
      <c r="E251" s="52"/>
      <c r="F251" s="52"/>
      <c r="G251" s="52"/>
      <c r="H251" s="21">
        <v>-44.792794000000001</v>
      </c>
      <c r="I251" s="21">
        <v>167.737382</v>
      </c>
      <c r="J251" s="33" t="s">
        <v>374</v>
      </c>
      <c r="K251" s="4"/>
      <c r="L251" s="10"/>
      <c r="M251" s="10"/>
      <c r="N251" s="10"/>
      <c r="O251" s="30"/>
      <c r="P251" s="49">
        <v>1242144.80758</v>
      </c>
      <c r="Q251" s="49">
        <f>Table17[[#This Row],[ThDA1]]/1000000</f>
        <v>1.2421448075800001</v>
      </c>
      <c r="R251" s="49">
        <f>Table17[[#This Row],[ThDA2]]/100*5</f>
        <v>6.2107240379000006E-2</v>
      </c>
      <c r="S251" s="49">
        <v>1041920.3289</v>
      </c>
      <c r="T251" s="21">
        <f>Table17[[#This Row],[TwDA1]]/100*5</f>
        <v>52096.016444999994</v>
      </c>
      <c r="U251" s="21">
        <v>0.25</v>
      </c>
      <c r="V251" s="49">
        <v>1.2421448075800001</v>
      </c>
      <c r="W251" s="49">
        <f>Table17[[#This Row],[DA]]*1000000</f>
        <v>1242144.80758</v>
      </c>
      <c r="X251" s="21">
        <f>0.02*POWER(Table17[[#This Row],[ThDA2]],1.95)</f>
        <v>3.0525714691641091E-2</v>
      </c>
      <c r="Y251" s="21">
        <v>3.0000000000000001E-3</v>
      </c>
      <c r="Z251" s="30"/>
      <c r="AA251" s="63">
        <v>3.0525714691641091E-2</v>
      </c>
      <c r="AB251" s="12" t="s">
        <v>254</v>
      </c>
      <c r="AC251" s="36" t="s">
        <v>254</v>
      </c>
      <c r="AD251" s="12" t="s">
        <v>27</v>
      </c>
      <c r="AE251" s="11" t="s">
        <v>7</v>
      </c>
      <c r="AF251" s="14"/>
      <c r="AG251" s="33"/>
      <c r="AH251" s="33"/>
      <c r="AI251" s="33"/>
      <c r="AJ251" s="33"/>
      <c r="AK251" s="33"/>
      <c r="AL251" s="4">
        <v>17</v>
      </c>
      <c r="AM251" s="79" t="s">
        <v>812</v>
      </c>
    </row>
    <row r="252" spans="1:39" ht="99.95" customHeight="1" x14ac:dyDescent="0.2">
      <c r="A252" s="80" t="s">
        <v>110</v>
      </c>
      <c r="B252" s="8" t="s">
        <v>839</v>
      </c>
      <c r="C252" s="55" t="s">
        <v>349</v>
      </c>
      <c r="D252" s="4">
        <v>251</v>
      </c>
      <c r="E252" s="52"/>
      <c r="F252" s="52"/>
      <c r="G252" s="52"/>
      <c r="H252" s="21">
        <v>-44.856090999999999</v>
      </c>
      <c r="I252" s="21">
        <v>168.100652</v>
      </c>
      <c r="J252" s="12" t="s">
        <v>367</v>
      </c>
      <c r="K252" s="13"/>
      <c r="L252" s="10"/>
      <c r="M252" s="10"/>
      <c r="N252" s="10"/>
      <c r="O252" s="14"/>
      <c r="P252" s="49">
        <v>725831.63785699999</v>
      </c>
      <c r="Q252" s="49">
        <f>Table17[[#This Row],[ThDA1]]/1000000</f>
        <v>0.725831637857</v>
      </c>
      <c r="R252" s="49">
        <f>Table17[[#This Row],[ThDA2]]/100*5</f>
        <v>3.6291581892849999E-2</v>
      </c>
      <c r="S252" s="49">
        <v>646835.69108699996</v>
      </c>
      <c r="T252" s="21">
        <f>Table17[[#This Row],[TwDA1]]/100*5</f>
        <v>32341.784554349997</v>
      </c>
      <c r="U252" s="21">
        <v>0.67</v>
      </c>
      <c r="V252" s="49">
        <v>0.725831637857</v>
      </c>
      <c r="W252" s="49">
        <f>Table17[[#This Row],[DA]]*1000000</f>
        <v>725831.63785699999</v>
      </c>
      <c r="X252" s="21">
        <f>0.02*POWER(Table17[[#This Row],[ThDA2]],1.95)</f>
        <v>1.0706807387733027E-2</v>
      </c>
      <c r="Y252" s="14">
        <v>0.01</v>
      </c>
      <c r="Z252" s="14"/>
      <c r="AA252" s="63">
        <v>1.0706807387733027E-2</v>
      </c>
      <c r="AB252" s="12" t="s">
        <v>251</v>
      </c>
      <c r="AC252" s="36" t="s">
        <v>83</v>
      </c>
      <c r="AD252" s="12" t="s">
        <v>27</v>
      </c>
      <c r="AE252" s="11" t="s">
        <v>7</v>
      </c>
      <c r="AF252" s="14"/>
      <c r="AG252" s="12"/>
      <c r="AH252" s="12"/>
      <c r="AI252" s="12"/>
      <c r="AJ252" s="12"/>
      <c r="AK252" s="12"/>
      <c r="AL252" s="37">
        <v>20</v>
      </c>
      <c r="AM252" s="81" t="s">
        <v>818</v>
      </c>
    </row>
    <row r="253" spans="1:39" ht="99.95" customHeight="1" x14ac:dyDescent="0.2">
      <c r="A253" s="80" t="s">
        <v>107</v>
      </c>
      <c r="B253" s="8" t="s">
        <v>840</v>
      </c>
      <c r="C253" s="55"/>
      <c r="D253" s="4">
        <v>252</v>
      </c>
      <c r="E253" s="52"/>
      <c r="F253" s="52"/>
      <c r="G253" s="52"/>
      <c r="H253" s="21">
        <v>-44.881111109999999</v>
      </c>
      <c r="I253" s="21">
        <v>167.72361111000001</v>
      </c>
      <c r="J253" s="12" t="s">
        <v>367</v>
      </c>
      <c r="K253" s="13"/>
      <c r="L253" s="10"/>
      <c r="M253" s="10"/>
      <c r="N253" s="10"/>
      <c r="O253" s="14"/>
      <c r="P253" s="39"/>
      <c r="Q253" s="39"/>
      <c r="R253" s="39"/>
      <c r="S253" s="14"/>
      <c r="T253" s="14"/>
      <c r="U253" s="14">
        <v>0.33</v>
      </c>
      <c r="V253" s="14">
        <v>0.33</v>
      </c>
      <c r="W253" s="14">
        <f>Table17[[#This Row],[DA]]*1000000</f>
        <v>330000</v>
      </c>
      <c r="X253" s="14"/>
      <c r="Y253" s="14">
        <v>0.01</v>
      </c>
      <c r="Z253" s="14"/>
      <c r="AA253" s="65">
        <v>0.01</v>
      </c>
      <c r="AB253" s="12" t="s">
        <v>254</v>
      </c>
      <c r="AC253" s="40" t="s">
        <v>254</v>
      </c>
      <c r="AD253" s="12" t="s">
        <v>27</v>
      </c>
      <c r="AE253" s="11" t="s">
        <v>7</v>
      </c>
      <c r="AF253" s="14"/>
      <c r="AG253" s="12"/>
      <c r="AH253" s="12"/>
      <c r="AI253" s="12"/>
      <c r="AJ253" s="12"/>
      <c r="AK253" s="15" t="s">
        <v>933</v>
      </c>
      <c r="AL253" s="37">
        <v>20</v>
      </c>
      <c r="AM253" s="72" t="s">
        <v>792</v>
      </c>
    </row>
    <row r="254" spans="1:39" ht="99.95" customHeight="1" x14ac:dyDescent="0.2">
      <c r="A254" s="74" t="s">
        <v>48</v>
      </c>
      <c r="B254" s="8" t="s">
        <v>838</v>
      </c>
      <c r="C254" s="55" t="s">
        <v>719</v>
      </c>
      <c r="D254" s="4">
        <v>253</v>
      </c>
      <c r="E254" s="52"/>
      <c r="F254" s="52"/>
      <c r="G254" s="52"/>
      <c r="H254" s="21">
        <v>-45.141655999999998</v>
      </c>
      <c r="I254" s="21">
        <v>168.02712</v>
      </c>
      <c r="J254" s="33" t="s">
        <v>367</v>
      </c>
      <c r="K254" s="4"/>
      <c r="L254" s="10"/>
      <c r="M254" s="10"/>
      <c r="N254" s="10"/>
      <c r="O254" s="30"/>
      <c r="P254" s="49">
        <v>1917015.84201</v>
      </c>
      <c r="Q254" s="49">
        <f>Table17[[#This Row],[ThDA1]]/1000000</f>
        <v>1.9170158420100001</v>
      </c>
      <c r="R254" s="49">
        <f>Table17[[#This Row],[ThDA2]]/100*5</f>
        <v>9.5850792100500001E-2</v>
      </c>
      <c r="S254" s="49">
        <v>1864181.9107600001</v>
      </c>
      <c r="T254" s="21">
        <f>Table17[[#This Row],[TwDA1]]/100*5</f>
        <v>93209.095537999994</v>
      </c>
      <c r="U254" s="21">
        <v>5</v>
      </c>
      <c r="V254" s="49">
        <v>1.9170158420100001</v>
      </c>
      <c r="W254" s="49">
        <f>Table17[[#This Row],[DA]]*1000000</f>
        <v>1917015.84201</v>
      </c>
      <c r="X254" s="21">
        <f>0.02*POWER(Table17[[#This Row],[ThDA2]],1.95)</f>
        <v>7.1145938774019687E-2</v>
      </c>
      <c r="Y254" s="21">
        <v>0.45</v>
      </c>
      <c r="Z254" s="30"/>
      <c r="AA254" s="63">
        <v>7.1145938774019687E-2</v>
      </c>
      <c r="AB254" s="33" t="s">
        <v>262</v>
      </c>
      <c r="AC254" s="36" t="s">
        <v>83</v>
      </c>
      <c r="AD254" s="12" t="s">
        <v>27</v>
      </c>
      <c r="AE254" s="11" t="s">
        <v>7</v>
      </c>
      <c r="AF254" s="14"/>
      <c r="AG254" s="33"/>
      <c r="AH254" s="33"/>
      <c r="AI254" s="33"/>
      <c r="AJ254" s="33"/>
      <c r="AK254" s="33"/>
      <c r="AL254" s="37">
        <v>20</v>
      </c>
      <c r="AM254" s="79" t="s">
        <v>823</v>
      </c>
    </row>
    <row r="255" spans="1:39" ht="99.95" customHeight="1" x14ac:dyDescent="0.2">
      <c r="A255" s="71" t="s">
        <v>109</v>
      </c>
      <c r="B255" s="8" t="s">
        <v>838</v>
      </c>
      <c r="C255" s="55" t="s">
        <v>708</v>
      </c>
      <c r="D255" s="4">
        <v>254</v>
      </c>
      <c r="E255" s="53"/>
      <c r="F255" s="53"/>
      <c r="G255" s="53"/>
      <c r="H255" s="21">
        <v>-45.166111110000003</v>
      </c>
      <c r="I255" s="21">
        <v>167.15944443999999</v>
      </c>
      <c r="J255" s="20" t="s">
        <v>389</v>
      </c>
      <c r="K255" s="4"/>
      <c r="L255" s="10"/>
      <c r="M255" s="10"/>
      <c r="N255" s="10"/>
      <c r="O255" s="21"/>
      <c r="P255" s="39">
        <v>2833247.3965400001</v>
      </c>
      <c r="Q255" s="30">
        <f>Table17[[#This Row],[ThDA1]]/1000000</f>
        <v>2.83324739654</v>
      </c>
      <c r="R255" s="49">
        <f>Table17[[#This Row],[ThDA2]]/100*5</f>
        <v>0.14166236982700001</v>
      </c>
      <c r="S255" s="21">
        <v>2580709.0447900002</v>
      </c>
      <c r="T255" s="21">
        <f>Table17[[#This Row],[TwDA1]]/100*5</f>
        <v>129035.45223950001</v>
      </c>
      <c r="U255" s="21">
        <v>2.5</v>
      </c>
      <c r="V255" s="21">
        <v>2.83324739654</v>
      </c>
      <c r="W255" s="21">
        <f>Table17[[#This Row],[DA]]*1000000</f>
        <v>2833247.3965400001</v>
      </c>
      <c r="X255" s="21">
        <f>0.02*POWER(Table17[[#This Row],[ThDA2]],1.95)</f>
        <v>0.15239992998519405</v>
      </c>
      <c r="Y255" s="21">
        <v>0.4</v>
      </c>
      <c r="Z255" s="21"/>
      <c r="AA255" s="63">
        <v>0.4</v>
      </c>
      <c r="AB255" s="8" t="s">
        <v>260</v>
      </c>
      <c r="AC255" s="40" t="s">
        <v>70</v>
      </c>
      <c r="AD255" s="12" t="s">
        <v>24</v>
      </c>
      <c r="AE255" s="11" t="s">
        <v>7</v>
      </c>
      <c r="AF255" s="14"/>
      <c r="AG255" s="8"/>
      <c r="AH255" s="8"/>
      <c r="AI255" s="8"/>
      <c r="AJ255" s="8"/>
      <c r="AK255" s="8" t="s">
        <v>54</v>
      </c>
      <c r="AL255" s="37">
        <v>20</v>
      </c>
      <c r="AM255" s="72" t="s">
        <v>794</v>
      </c>
    </row>
    <row r="256" spans="1:39" ht="99.95" customHeight="1" x14ac:dyDescent="0.2">
      <c r="A256" s="71" t="s">
        <v>622</v>
      </c>
      <c r="B256" s="8" t="s">
        <v>840</v>
      </c>
      <c r="C256" s="55"/>
      <c r="D256" s="4">
        <v>255</v>
      </c>
      <c r="E256" s="52"/>
      <c r="F256" s="52"/>
      <c r="G256" s="52"/>
      <c r="H256" s="21">
        <v>-45.174444440000002</v>
      </c>
      <c r="I256" s="21">
        <v>167.42250000000001</v>
      </c>
      <c r="J256" s="8" t="s">
        <v>367</v>
      </c>
      <c r="K256" s="4">
        <v>-53</v>
      </c>
      <c r="L256" s="4">
        <v>-53</v>
      </c>
      <c r="M256" s="10">
        <v>2003</v>
      </c>
      <c r="N256" s="10">
        <v>2003</v>
      </c>
      <c r="O256" s="21"/>
      <c r="P256" s="39"/>
      <c r="Q256" s="39"/>
      <c r="R256" s="39"/>
      <c r="S256" s="21"/>
      <c r="T256" s="21"/>
      <c r="U256" s="21">
        <v>2.5000000000000001E-2</v>
      </c>
      <c r="V256" s="39">
        <v>2.5000000000000001E-2</v>
      </c>
      <c r="W256" s="39">
        <f>Table17[[#This Row],[DA]]*1000000</f>
        <v>25000</v>
      </c>
      <c r="X256" s="21"/>
      <c r="Y256" s="21">
        <v>1.4999999999999999E-4</v>
      </c>
      <c r="Z256" s="21"/>
      <c r="AA256" s="63">
        <v>1.4999999999999999E-4</v>
      </c>
      <c r="AB256" s="8" t="s">
        <v>67</v>
      </c>
      <c r="AC256" s="40" t="s">
        <v>34</v>
      </c>
      <c r="AD256" s="8" t="s">
        <v>1</v>
      </c>
      <c r="AE256" s="6">
        <v>7.2</v>
      </c>
      <c r="AF256" s="21">
        <v>7.2</v>
      </c>
      <c r="AG256" s="8"/>
      <c r="AH256" s="8"/>
      <c r="AI256" s="8"/>
      <c r="AJ256" s="8"/>
      <c r="AK256" s="20" t="s">
        <v>441</v>
      </c>
      <c r="AL256" s="4">
        <v>23</v>
      </c>
      <c r="AM256" s="73" t="s">
        <v>757</v>
      </c>
    </row>
    <row r="257" spans="1:39" ht="99.95" customHeight="1" x14ac:dyDescent="0.2">
      <c r="A257" s="71" t="s">
        <v>104</v>
      </c>
      <c r="B257" s="8" t="s">
        <v>838</v>
      </c>
      <c r="C257" s="55" t="s">
        <v>405</v>
      </c>
      <c r="D257" s="4">
        <v>256</v>
      </c>
      <c r="E257" s="52"/>
      <c r="F257" s="52"/>
      <c r="G257" s="52"/>
      <c r="H257" s="21">
        <v>-45.175072</v>
      </c>
      <c r="I257" s="21">
        <v>168.092254</v>
      </c>
      <c r="J257" s="8" t="s">
        <v>367</v>
      </c>
      <c r="K257" s="4" t="s">
        <v>431</v>
      </c>
      <c r="L257" s="4">
        <v>6500</v>
      </c>
      <c r="M257" s="4"/>
      <c r="N257" s="10">
        <f>2015-Table17[[#This Row],[BPU]]</f>
        <v>-4485</v>
      </c>
      <c r="O257" s="21"/>
      <c r="P257" s="49">
        <v>3447157.0768900001</v>
      </c>
      <c r="Q257" s="49">
        <f>Table17[[#This Row],[ThDA1]]/1000000</f>
        <v>3.4471570768899999</v>
      </c>
      <c r="R257" s="49">
        <f>Table17[[#This Row],[ThDA2]]/100*5</f>
        <v>0.1723578538445</v>
      </c>
      <c r="S257" s="49">
        <v>3366406.66389</v>
      </c>
      <c r="T257" s="21">
        <f>Table17[[#This Row],[TwDA1]]/100*5</f>
        <v>168320.33319449998</v>
      </c>
      <c r="U257" s="21">
        <v>5.15</v>
      </c>
      <c r="V257" s="49">
        <v>3.4471570768899999</v>
      </c>
      <c r="W257" s="49">
        <f>Table17[[#This Row],[DA]]*1000000</f>
        <v>3447157.0768900001</v>
      </c>
      <c r="X257" s="21">
        <f>0.02*POWER(Table17[[#This Row],[ThDA2]],1.95)</f>
        <v>0.22339790126660222</v>
      </c>
      <c r="Y257" s="21">
        <v>0.39800000000000002</v>
      </c>
      <c r="Z257" s="21"/>
      <c r="AA257" s="63">
        <v>0.22339790126660222</v>
      </c>
      <c r="AB257" s="8" t="s">
        <v>245</v>
      </c>
      <c r="AC257" s="36" t="s">
        <v>358</v>
      </c>
      <c r="AD257" s="12" t="s">
        <v>27</v>
      </c>
      <c r="AE257" s="11" t="s">
        <v>7</v>
      </c>
      <c r="AF257" s="14"/>
      <c r="AG257" s="8" t="s">
        <v>6</v>
      </c>
      <c r="AH257" s="8" t="s">
        <v>6</v>
      </c>
      <c r="AI257" s="8" t="s">
        <v>27</v>
      </c>
      <c r="AJ257" s="8"/>
      <c r="AK257" s="20" t="s">
        <v>105</v>
      </c>
      <c r="AL257" s="37">
        <v>11</v>
      </c>
      <c r="AM257" s="72" t="s">
        <v>820</v>
      </c>
    </row>
    <row r="258" spans="1:39" ht="99.95" customHeight="1" x14ac:dyDescent="0.2">
      <c r="A258" s="80" t="s">
        <v>55</v>
      </c>
      <c r="B258" s="8" t="s">
        <v>839</v>
      </c>
      <c r="C258" s="55" t="s">
        <v>348</v>
      </c>
      <c r="D258" s="4">
        <v>257</v>
      </c>
      <c r="E258" s="52"/>
      <c r="F258" s="52"/>
      <c r="G258" s="52"/>
      <c r="H258" s="21">
        <v>-45.251297999999998</v>
      </c>
      <c r="I258" s="21">
        <v>168.05362400000001</v>
      </c>
      <c r="J258" s="12" t="s">
        <v>367</v>
      </c>
      <c r="K258" s="4"/>
      <c r="L258" s="10"/>
      <c r="M258" s="10"/>
      <c r="N258" s="10"/>
      <c r="O258" s="21"/>
      <c r="P258" s="49">
        <v>4470372.0381100001</v>
      </c>
      <c r="Q258" s="49">
        <f>Table17[[#This Row],[ThDA1]]/1000000</f>
        <v>4.4703720381099998</v>
      </c>
      <c r="R258" s="49">
        <f>Table17[[#This Row],[ThDA2]]/100*5</f>
        <v>0.22351860190549999</v>
      </c>
      <c r="S258" s="49">
        <v>4315337.99101</v>
      </c>
      <c r="T258" s="21">
        <f>Table17[[#This Row],[TwDA1]]/100*5</f>
        <v>215766.89955049998</v>
      </c>
      <c r="U258" s="21">
        <v>8.1999999999999993</v>
      </c>
      <c r="V258" s="49">
        <v>4.4703720381099998</v>
      </c>
      <c r="W258" s="49">
        <f>Table17[[#This Row],[DA]]*1000000</f>
        <v>4470372.0381100001</v>
      </c>
      <c r="X258" s="21">
        <f>0.02*POWER(Table17[[#This Row],[ThDA2]],1.95)</f>
        <v>0.37085159241173143</v>
      </c>
      <c r="Y258" s="14">
        <v>0.15</v>
      </c>
      <c r="Z258" s="14"/>
      <c r="AA258" s="63">
        <v>0.37085159241173143</v>
      </c>
      <c r="AB258" s="33" t="s">
        <v>251</v>
      </c>
      <c r="AC258" s="36" t="s">
        <v>83</v>
      </c>
      <c r="AD258" s="12" t="s">
        <v>27</v>
      </c>
      <c r="AE258" s="11" t="s">
        <v>7</v>
      </c>
      <c r="AF258" s="14"/>
      <c r="AG258" s="12"/>
      <c r="AH258" s="12"/>
      <c r="AI258" s="12"/>
      <c r="AJ258" s="12"/>
      <c r="AK258" s="15" t="s">
        <v>334</v>
      </c>
      <c r="AL258" s="67">
        <v>59</v>
      </c>
      <c r="AM258" s="81" t="s">
        <v>817</v>
      </c>
    </row>
    <row r="259" spans="1:39" ht="99.95" customHeight="1" x14ac:dyDescent="0.2">
      <c r="A259" s="80" t="s">
        <v>111</v>
      </c>
      <c r="B259" s="8" t="s">
        <v>838</v>
      </c>
      <c r="C259" s="55" t="s">
        <v>347</v>
      </c>
      <c r="D259" s="4">
        <v>258</v>
      </c>
      <c r="E259" s="52"/>
      <c r="F259" s="52"/>
      <c r="G259" s="52"/>
      <c r="H259" s="61">
        <v>-45.305900999999999</v>
      </c>
      <c r="I259" s="62">
        <v>167.39100999999999</v>
      </c>
      <c r="J259" s="12" t="s">
        <v>367</v>
      </c>
      <c r="K259" s="13"/>
      <c r="L259" s="10"/>
      <c r="M259" s="10"/>
      <c r="N259" s="10"/>
      <c r="O259" s="14"/>
      <c r="P259" s="49">
        <v>638145.26729800005</v>
      </c>
      <c r="Q259" s="49">
        <f>Table17[[#This Row],[ThDA1]]/1000000</f>
        <v>0.63814526729800003</v>
      </c>
      <c r="R259" s="49">
        <f>Table17[[#This Row],[ThDA2]]/100*5</f>
        <v>3.1907263364899997E-2</v>
      </c>
      <c r="S259" s="49">
        <v>547468.46765799995</v>
      </c>
      <c r="T259" s="21">
        <f>Table17[[#This Row],[TwDA1]]/100*5</f>
        <v>27373.423382899997</v>
      </c>
      <c r="U259" s="21">
        <v>0.2</v>
      </c>
      <c r="V259" s="49">
        <v>0.63814526729800003</v>
      </c>
      <c r="W259" s="49">
        <f>Table17[[#This Row],[DA]]*1000000</f>
        <v>638145.26729800005</v>
      </c>
      <c r="X259" s="21">
        <f>0.02*POWER(Table17[[#This Row],[ThDA2]],1.95)</f>
        <v>8.3295803796347816E-3</v>
      </c>
      <c r="Y259" s="14">
        <v>3.0000000000000001E-3</v>
      </c>
      <c r="Z259" s="14"/>
      <c r="AA259" s="63">
        <v>7.104341679733138E-2</v>
      </c>
      <c r="AB259" s="12" t="s">
        <v>70</v>
      </c>
      <c r="AC259" s="36" t="s">
        <v>70</v>
      </c>
      <c r="AD259" s="12" t="s">
        <v>27</v>
      </c>
      <c r="AE259" s="11" t="s">
        <v>7</v>
      </c>
      <c r="AF259" s="14"/>
      <c r="AG259" s="12"/>
      <c r="AH259" s="12"/>
      <c r="AI259" s="12"/>
      <c r="AJ259" s="12"/>
      <c r="AK259" s="15" t="s">
        <v>335</v>
      </c>
      <c r="AL259" s="37">
        <v>20</v>
      </c>
      <c r="AM259" s="72" t="s">
        <v>792</v>
      </c>
    </row>
    <row r="260" spans="1:39" ht="99.95" customHeight="1" x14ac:dyDescent="0.2">
      <c r="A260" s="71" t="s">
        <v>56</v>
      </c>
      <c r="B260" s="8" t="s">
        <v>838</v>
      </c>
      <c r="C260" s="55" t="s">
        <v>714</v>
      </c>
      <c r="D260" s="4">
        <v>259</v>
      </c>
      <c r="E260" s="52"/>
      <c r="F260" s="52"/>
      <c r="G260" s="52"/>
      <c r="H260" s="21">
        <v>-45.40399</v>
      </c>
      <c r="I260" s="21">
        <v>167.513959</v>
      </c>
      <c r="J260" s="8" t="s">
        <v>367</v>
      </c>
      <c r="K260" s="4"/>
      <c r="L260" s="10"/>
      <c r="M260" s="10"/>
      <c r="N260" s="10"/>
      <c r="O260" s="21"/>
      <c r="P260" s="49">
        <v>542203.92636399996</v>
      </c>
      <c r="Q260" s="49">
        <f>Table17[[#This Row],[ThDA1]]/1000000</f>
        <v>0.54220392636399994</v>
      </c>
      <c r="R260" s="49">
        <f>Table17[[#This Row],[ThDA2]]/100*5</f>
        <v>2.7110196318199997E-2</v>
      </c>
      <c r="S260" s="49">
        <v>537855.78834800003</v>
      </c>
      <c r="T260" s="21">
        <f>Table17[[#This Row],[TwDA1]]/100*5</f>
        <v>26892.789417399999</v>
      </c>
      <c r="U260" s="21">
        <v>0.7</v>
      </c>
      <c r="V260" s="49">
        <v>0.54220392636399994</v>
      </c>
      <c r="W260" s="49">
        <f>Table17[[#This Row],[DA]]*1000000</f>
        <v>542203.92636399996</v>
      </c>
      <c r="X260" s="21">
        <f>0.02*POWER(Table17[[#This Row],[ThDA2]],1.95)</f>
        <v>6.062436171344986E-3</v>
      </c>
      <c r="Y260" s="21">
        <v>3.2000000000000001E-2</v>
      </c>
      <c r="Z260" s="21"/>
      <c r="AA260" s="63">
        <v>6.062436171344986E-3</v>
      </c>
      <c r="AB260" s="8" t="s">
        <v>70</v>
      </c>
      <c r="AC260" s="36" t="s">
        <v>70</v>
      </c>
      <c r="AD260" s="12" t="s">
        <v>27</v>
      </c>
      <c r="AE260" s="11" t="s">
        <v>7</v>
      </c>
      <c r="AF260" s="14"/>
      <c r="AG260" s="8"/>
      <c r="AH260" s="8"/>
      <c r="AI260" s="8"/>
      <c r="AJ260" s="8"/>
      <c r="AK260" s="8" t="s">
        <v>57</v>
      </c>
      <c r="AL260" s="4">
        <v>56</v>
      </c>
      <c r="AM260" s="72" t="s">
        <v>821</v>
      </c>
    </row>
    <row r="261" spans="1:39" ht="99.95" customHeight="1" x14ac:dyDescent="0.2">
      <c r="A261" s="71" t="s">
        <v>621</v>
      </c>
      <c r="B261" s="8" t="s">
        <v>838</v>
      </c>
      <c r="C261" s="55" t="s">
        <v>714</v>
      </c>
      <c r="D261" s="4">
        <v>260</v>
      </c>
      <c r="E261" s="52"/>
      <c r="F261" s="52"/>
      <c r="G261" s="52"/>
      <c r="H261" s="21">
        <v>-45.414565000000003</v>
      </c>
      <c r="I261" s="21">
        <v>167.526152</v>
      </c>
      <c r="J261" s="8" t="s">
        <v>367</v>
      </c>
      <c r="K261" s="4">
        <v>-34</v>
      </c>
      <c r="L261" s="4">
        <v>-34</v>
      </c>
      <c r="M261" s="10">
        <v>1984</v>
      </c>
      <c r="N261" s="10">
        <v>1984</v>
      </c>
      <c r="O261" s="21"/>
      <c r="P261" s="49">
        <v>726818.52460600005</v>
      </c>
      <c r="Q261" s="49">
        <f>Table17[[#This Row],[ThDA1]]/1000000</f>
        <v>0.72681852460600005</v>
      </c>
      <c r="R261" s="49">
        <f>Table17[[#This Row],[ThDA2]]/100*5</f>
        <v>3.6340926230300004E-2</v>
      </c>
      <c r="S261" s="49">
        <v>657331.56842400006</v>
      </c>
      <c r="T261" s="21">
        <f>Table17[[#This Row],[TwDA1]]/100*5</f>
        <v>32866.5784212</v>
      </c>
      <c r="U261" s="21"/>
      <c r="V261" s="49">
        <v>0.72681852460600005</v>
      </c>
      <c r="W261" s="49">
        <f>Table17[[#This Row],[DA]]*1000000</f>
        <v>726818.52460600005</v>
      </c>
      <c r="X261" s="21">
        <f>0.02*POWER(Table17[[#This Row],[ThDA2]],1.95)</f>
        <v>1.0735213147670656E-2</v>
      </c>
      <c r="Y261" s="21">
        <v>2.9999999999999997E-4</v>
      </c>
      <c r="Z261" s="21"/>
      <c r="AA261" s="63">
        <v>1.0735213147670656E-2</v>
      </c>
      <c r="AB261" s="8" t="s">
        <v>70</v>
      </c>
      <c r="AC261" s="36" t="s">
        <v>70</v>
      </c>
      <c r="AD261" s="8" t="s">
        <v>350</v>
      </c>
      <c r="AE261" s="11" t="s">
        <v>7</v>
      </c>
      <c r="AF261" s="21"/>
      <c r="AG261" s="33"/>
      <c r="AH261" s="8"/>
      <c r="AI261" s="8"/>
      <c r="AJ261" s="8"/>
      <c r="AK261" s="8"/>
      <c r="AL261" s="4">
        <v>56</v>
      </c>
      <c r="AM261" s="72" t="s">
        <v>822</v>
      </c>
    </row>
    <row r="262" spans="1:39" ht="99.95" customHeight="1" x14ac:dyDescent="0.2">
      <c r="A262" s="80" t="s">
        <v>108</v>
      </c>
      <c r="B262" s="8" t="s">
        <v>838</v>
      </c>
      <c r="C262" s="55" t="s">
        <v>730</v>
      </c>
      <c r="D262" s="4">
        <v>261</v>
      </c>
      <c r="E262" s="52"/>
      <c r="F262" s="52"/>
      <c r="G262" s="52"/>
      <c r="H262" s="21">
        <v>-45.494166669999998</v>
      </c>
      <c r="I262" s="21">
        <v>166.80583333000001</v>
      </c>
      <c r="J262" s="12" t="s">
        <v>384</v>
      </c>
      <c r="K262" s="13"/>
      <c r="L262" s="10"/>
      <c r="M262" s="10"/>
      <c r="N262" s="10"/>
      <c r="O262" s="14"/>
      <c r="P262" s="49">
        <v>3633462.9559499999</v>
      </c>
      <c r="Q262" s="49">
        <f>Table17[[#This Row],[ThDA1]]/1000000</f>
        <v>3.6334629559499998</v>
      </c>
      <c r="R262" s="49">
        <f>Table17[[#This Row],[ThDA2]]/100*5</f>
        <v>0.18167314779749999</v>
      </c>
      <c r="S262" s="49">
        <v>3362842.7898599999</v>
      </c>
      <c r="T262" s="21">
        <f>Table17[[#This Row],[TwDA1]]/100*5</f>
        <v>168142.139493</v>
      </c>
      <c r="U262" s="14">
        <v>1.8</v>
      </c>
      <c r="V262" s="49">
        <v>3.6334629559499998</v>
      </c>
      <c r="W262" s="49">
        <f>Table17[[#This Row],[DA]]*1000000</f>
        <v>3633462.9559499999</v>
      </c>
      <c r="X262" s="21">
        <f>0.02*POWER(Table17[[#This Row],[ThDA2]],1.95)</f>
        <v>0.24754572601506616</v>
      </c>
      <c r="Y262" s="14">
        <v>9.8000000000000004E-2</v>
      </c>
      <c r="Z262" s="14"/>
      <c r="AA262" s="63">
        <v>0.24754572601506616</v>
      </c>
      <c r="AB262" s="12" t="s">
        <v>255</v>
      </c>
      <c r="AC262" s="36" t="s">
        <v>34</v>
      </c>
      <c r="AD262" s="12" t="s">
        <v>27</v>
      </c>
      <c r="AE262" s="11" t="s">
        <v>7</v>
      </c>
      <c r="AF262" s="14"/>
      <c r="AG262" s="12"/>
      <c r="AH262" s="12"/>
      <c r="AI262" s="12"/>
      <c r="AJ262" s="12"/>
      <c r="AK262" s="15" t="s">
        <v>106</v>
      </c>
      <c r="AL262" s="37">
        <v>20</v>
      </c>
      <c r="AM262" s="72" t="s">
        <v>792</v>
      </c>
    </row>
    <row r="263" spans="1:39" ht="99.95" customHeight="1" x14ac:dyDescent="0.2">
      <c r="A263" s="71" t="s">
        <v>413</v>
      </c>
      <c r="B263" s="8" t="s">
        <v>838</v>
      </c>
      <c r="C263" s="55" t="s">
        <v>419</v>
      </c>
      <c r="D263" s="4">
        <v>262</v>
      </c>
      <c r="E263" s="52"/>
      <c r="F263" s="52"/>
      <c r="G263" s="52"/>
      <c r="H263" s="21">
        <v>-45.520923000000003</v>
      </c>
      <c r="I263" s="21">
        <v>167.049498</v>
      </c>
      <c r="J263" s="20" t="s">
        <v>416</v>
      </c>
      <c r="K263" s="4">
        <v>124</v>
      </c>
      <c r="L263" s="10">
        <v>124</v>
      </c>
      <c r="M263" s="10">
        <v>1826</v>
      </c>
      <c r="N263" s="10">
        <v>1826</v>
      </c>
      <c r="O263" s="21"/>
      <c r="P263" s="49">
        <v>819424.08135300002</v>
      </c>
      <c r="Q263" s="49">
        <f>Table17[[#This Row],[ThDA1]]/1000000</f>
        <v>0.81942408135300004</v>
      </c>
      <c r="R263" s="49">
        <f>Table17[[#This Row],[ThDA2]]/100*5</f>
        <v>4.0971204067650001E-2</v>
      </c>
      <c r="S263" s="49">
        <v>533753.72867800004</v>
      </c>
      <c r="T263" s="21">
        <f>Table17[[#This Row],[TwDA1]]/100*5</f>
        <v>26687.686433900002</v>
      </c>
      <c r="U263" s="21"/>
      <c r="V263" s="49">
        <v>0.81942408135300004</v>
      </c>
      <c r="W263" s="49">
        <f>Table17[[#This Row],[DA]]*1000000</f>
        <v>819424.08135300002</v>
      </c>
      <c r="X263" s="21">
        <f>0.02*POWER(Table17[[#This Row],[ThDA2]],1.95)</f>
        <v>1.3563507296220996E-2</v>
      </c>
      <c r="Y263" s="21">
        <v>1.1999999999999999E-3</v>
      </c>
      <c r="Z263" s="21"/>
      <c r="AA263" s="63">
        <v>1.3563507296220996E-2</v>
      </c>
      <c r="AB263" s="8" t="s">
        <v>423</v>
      </c>
      <c r="AC263" s="36" t="s">
        <v>422</v>
      </c>
      <c r="AD263" s="12" t="s">
        <v>433</v>
      </c>
      <c r="AE263" s="11" t="s">
        <v>7</v>
      </c>
      <c r="AF263" s="14"/>
      <c r="AG263" s="8"/>
      <c r="AH263" s="8"/>
      <c r="AI263" s="8"/>
      <c r="AJ263" s="8"/>
      <c r="AK263" s="8"/>
      <c r="AL263" s="4">
        <v>31</v>
      </c>
      <c r="AM263" s="73" t="s">
        <v>560</v>
      </c>
    </row>
    <row r="264" spans="1:39" ht="99.95" customHeight="1" x14ac:dyDescent="0.2">
      <c r="A264" s="71" t="s">
        <v>660</v>
      </c>
      <c r="B264" s="8" t="s">
        <v>840</v>
      </c>
      <c r="C264" s="55"/>
      <c r="D264" s="4">
        <v>263</v>
      </c>
      <c r="E264" s="53"/>
      <c r="F264" s="53"/>
      <c r="G264" s="53"/>
      <c r="H264" s="21">
        <v>-45.557499999999997</v>
      </c>
      <c r="I264" s="21">
        <v>168.55361110999999</v>
      </c>
      <c r="J264" s="8" t="s">
        <v>386</v>
      </c>
      <c r="K264" s="4"/>
      <c r="L264" s="10"/>
      <c r="M264" s="10"/>
      <c r="N264" s="10"/>
      <c r="O264" s="21"/>
      <c r="P264" s="21"/>
      <c r="Q264" s="21"/>
      <c r="R264" s="21"/>
      <c r="S264" s="21"/>
      <c r="T264" s="21"/>
      <c r="U264" s="21"/>
      <c r="V264" s="21"/>
      <c r="W264" s="21"/>
      <c r="X264" s="21"/>
      <c r="Y264" s="21"/>
      <c r="Z264" s="21"/>
      <c r="AA264" s="63"/>
      <c r="AB264" s="8" t="s">
        <v>256</v>
      </c>
      <c r="AC264" s="36" t="s">
        <v>83</v>
      </c>
      <c r="AD264" s="12" t="s">
        <v>27</v>
      </c>
      <c r="AE264" s="11" t="s">
        <v>7</v>
      </c>
      <c r="AF264" s="14"/>
      <c r="AG264" s="8"/>
      <c r="AH264" s="8"/>
      <c r="AI264" s="8"/>
      <c r="AJ264" s="8"/>
      <c r="AK264" s="8"/>
      <c r="AL264" s="4">
        <v>14</v>
      </c>
      <c r="AM264" s="73" t="s">
        <v>112</v>
      </c>
    </row>
    <row r="265" spans="1:39" ht="99.95" customHeight="1" x14ac:dyDescent="0.2">
      <c r="A265" s="74" t="s">
        <v>49</v>
      </c>
      <c r="B265" s="8" t="s">
        <v>838</v>
      </c>
      <c r="C265" s="55"/>
      <c r="D265" s="4">
        <v>264</v>
      </c>
      <c r="E265" s="52"/>
      <c r="F265" s="52"/>
      <c r="G265" s="52"/>
      <c r="H265" s="21">
        <v>-45.609444439999997</v>
      </c>
      <c r="I265" s="21">
        <v>167.01388889</v>
      </c>
      <c r="J265" s="20" t="s">
        <v>387</v>
      </c>
      <c r="K265" s="4"/>
      <c r="L265" s="10"/>
      <c r="M265" s="10"/>
      <c r="N265" s="10"/>
      <c r="O265" s="21"/>
      <c r="P265" s="39">
        <v>1267762.1874299999</v>
      </c>
      <c r="Q265" s="49">
        <f>Table17[[#This Row],[ThDA1]]/1000000</f>
        <v>1.26776218743</v>
      </c>
      <c r="R265" s="49">
        <f>Table17[[#This Row],[ThDA2]]/100*5</f>
        <v>6.3388109371499995E-2</v>
      </c>
      <c r="S265" s="21">
        <v>1086408.68992</v>
      </c>
      <c r="T265" s="21">
        <f>Table17[[#This Row],[TwDA1]]/100*5</f>
        <v>54320.434496000002</v>
      </c>
      <c r="U265" s="21">
        <v>0.7</v>
      </c>
      <c r="V265" s="21">
        <v>1.26776218743</v>
      </c>
      <c r="W265" s="21">
        <f>Table17[[#This Row],[DA]]*1000000</f>
        <v>1267762.1874299999</v>
      </c>
      <c r="X265" s="21"/>
      <c r="Y265" s="21">
        <v>7.0000000000000001E-3</v>
      </c>
      <c r="Z265" s="21"/>
      <c r="AA265" s="63">
        <v>7.0000000000000001E-3</v>
      </c>
      <c r="AB265" s="12" t="s">
        <v>255</v>
      </c>
      <c r="AC265" s="40" t="s">
        <v>34</v>
      </c>
      <c r="AD265" s="12" t="s">
        <v>27</v>
      </c>
      <c r="AE265" s="11" t="s">
        <v>7</v>
      </c>
      <c r="AF265" s="14"/>
      <c r="AG265" s="8"/>
      <c r="AH265" s="8"/>
      <c r="AI265" s="8"/>
      <c r="AJ265" s="8"/>
      <c r="AK265" s="8"/>
      <c r="AL265" s="37">
        <v>20</v>
      </c>
      <c r="AM265" s="72" t="s">
        <v>794</v>
      </c>
    </row>
    <row r="266" spans="1:39" ht="99.95" customHeight="1" x14ac:dyDescent="0.2">
      <c r="A266" s="80" t="s">
        <v>51</v>
      </c>
      <c r="B266" s="8" t="s">
        <v>840</v>
      </c>
      <c r="C266" s="55"/>
      <c r="D266" s="4">
        <v>265</v>
      </c>
      <c r="E266" s="52"/>
      <c r="F266" s="52"/>
      <c r="G266" s="52"/>
      <c r="H266" s="21">
        <v>-45.625833329999999</v>
      </c>
      <c r="I266" s="21">
        <v>167.09888889000001</v>
      </c>
      <c r="J266" s="12" t="s">
        <v>375</v>
      </c>
      <c r="K266" s="13"/>
      <c r="L266" s="10"/>
      <c r="M266" s="10"/>
      <c r="N266" s="10"/>
      <c r="O266" s="14"/>
      <c r="P266" s="39"/>
      <c r="Q266" s="39"/>
      <c r="R266" s="39"/>
      <c r="S266" s="14"/>
      <c r="T266" s="14"/>
      <c r="U266" s="14">
        <v>0.17</v>
      </c>
      <c r="V266" s="39">
        <v>0.17</v>
      </c>
      <c r="W266" s="39">
        <f>Table17[[#This Row],[DA]]*1000000</f>
        <v>170000</v>
      </c>
      <c r="X266" s="14"/>
      <c r="Y266" s="14">
        <v>2E-3</v>
      </c>
      <c r="Z266" s="14"/>
      <c r="AA266" s="65">
        <v>2E-3</v>
      </c>
      <c r="AB266" s="12" t="s">
        <v>247</v>
      </c>
      <c r="AC266" s="40" t="s">
        <v>70</v>
      </c>
      <c r="AD266" s="8" t="s">
        <v>24</v>
      </c>
      <c r="AE266" s="11" t="s">
        <v>7</v>
      </c>
      <c r="AF266" s="21"/>
      <c r="AG266" s="12"/>
      <c r="AH266" s="12"/>
      <c r="AI266" s="12"/>
      <c r="AJ266" s="12"/>
      <c r="AK266" s="12"/>
      <c r="AL266" s="37">
        <v>20</v>
      </c>
      <c r="AM266" s="72" t="s">
        <v>794</v>
      </c>
    </row>
    <row r="267" spans="1:39" s="3" customFormat="1" ht="99.95" customHeight="1" x14ac:dyDescent="0.25">
      <c r="A267" s="71" t="s">
        <v>25</v>
      </c>
      <c r="B267" s="8" t="s">
        <v>838</v>
      </c>
      <c r="C267" s="55" t="s">
        <v>517</v>
      </c>
      <c r="D267" s="4">
        <v>266</v>
      </c>
      <c r="E267" s="52"/>
      <c r="F267" s="52"/>
      <c r="G267" s="52"/>
      <c r="H267" s="21">
        <v>-45.778948999999997</v>
      </c>
      <c r="I267" s="21">
        <v>167.363921</v>
      </c>
      <c r="J267" s="8" t="s">
        <v>367</v>
      </c>
      <c r="K267" s="4">
        <v>12500</v>
      </c>
      <c r="L267" s="10">
        <v>12500</v>
      </c>
      <c r="M267" s="28">
        <v>-10050</v>
      </c>
      <c r="N267" s="10">
        <v>-10050</v>
      </c>
      <c r="O267" s="21">
        <v>500</v>
      </c>
      <c r="P267" s="50">
        <v>47524498.718099996</v>
      </c>
      <c r="Q267" s="50">
        <f>Table17[[#This Row],[ThDA1]]/1000000</f>
        <v>47.524498718099998</v>
      </c>
      <c r="R267" s="49">
        <f>Table17[[#This Row],[ThDA2]]/100*5</f>
        <v>2.3762249359049998</v>
      </c>
      <c r="S267" s="50">
        <v>46385263.562700003</v>
      </c>
      <c r="T267" s="21">
        <f>Table17[[#This Row],[TwDA1]]/100*5</f>
        <v>2319263.1781350002</v>
      </c>
      <c r="U267" s="21">
        <v>45</v>
      </c>
      <c r="V267" s="50">
        <v>47.524498718099998</v>
      </c>
      <c r="W267" s="50">
        <f>Table17[[#This Row],[DA]]*1000000</f>
        <v>47524498.718099996</v>
      </c>
      <c r="X267" s="21">
        <f>0.02*POWER(Table17[[#This Row],[ThDA2]],1.95)</f>
        <v>37.240817660431681</v>
      </c>
      <c r="Y267" s="21">
        <v>27</v>
      </c>
      <c r="Z267" s="21"/>
      <c r="AA267" s="63">
        <v>37.240817660431681</v>
      </c>
      <c r="AB267" s="8" t="s">
        <v>46</v>
      </c>
      <c r="AC267" s="40" t="s">
        <v>422</v>
      </c>
      <c r="AD267" s="8" t="s">
        <v>1</v>
      </c>
      <c r="AE267" s="6" t="s">
        <v>44</v>
      </c>
      <c r="AF267" s="21"/>
      <c r="AG267" s="8"/>
      <c r="AH267" s="8"/>
      <c r="AI267" s="8"/>
      <c r="AJ267" s="8"/>
      <c r="AK267" s="20" t="s">
        <v>754</v>
      </c>
      <c r="AL267" s="37">
        <v>20</v>
      </c>
      <c r="AM267" s="72" t="s">
        <v>793</v>
      </c>
    </row>
    <row r="268" spans="1:39" s="3" customFormat="1" ht="99.95" customHeight="1" x14ac:dyDescent="0.25">
      <c r="A268" s="123" t="s">
        <v>410</v>
      </c>
      <c r="B268" s="68" t="s">
        <v>838</v>
      </c>
      <c r="C268" s="127"/>
      <c r="D268" s="70">
        <v>267</v>
      </c>
      <c r="E268" s="69"/>
      <c r="F268" s="69"/>
      <c r="G268" s="69"/>
      <c r="H268" s="132">
        <v>-45.779998647745003</v>
      </c>
      <c r="I268" s="132">
        <v>166.86146050040099</v>
      </c>
      <c r="J268" s="68" t="s">
        <v>418</v>
      </c>
      <c r="K268" s="70"/>
      <c r="L268" s="137"/>
      <c r="M268" s="137"/>
      <c r="N268" s="137"/>
      <c r="O268" s="132"/>
      <c r="P268" s="132">
        <v>519986.50246799999</v>
      </c>
      <c r="Q268" s="140">
        <f>Table17[[#This Row],[ThDA1]]/1000000</f>
        <v>0.51998650246800004</v>
      </c>
      <c r="R268" s="141">
        <f>Table17[[#This Row],[ThDA2]]/100*5</f>
        <v>2.5999325123400002E-2</v>
      </c>
      <c r="S268" s="132">
        <v>473103.61131299997</v>
      </c>
      <c r="T268" s="140">
        <f>Table17[[#This Row],[TwDA1]]/100*5</f>
        <v>23655.18056565</v>
      </c>
      <c r="U268" s="132"/>
      <c r="V268" s="132">
        <v>0.51998650246800004</v>
      </c>
      <c r="W268" s="132">
        <f>Table17[[#This Row],[DA]]*1000000</f>
        <v>519986.50246800005</v>
      </c>
      <c r="X268" s="132"/>
      <c r="Y268" s="132">
        <v>5.4000000000000003E-3</v>
      </c>
      <c r="Z268" s="132"/>
      <c r="AA268" s="144">
        <v>5.4000000000000003E-3</v>
      </c>
      <c r="AB268" s="68" t="s">
        <v>70</v>
      </c>
      <c r="AC268" s="147" t="s">
        <v>70</v>
      </c>
      <c r="AD268" s="149" t="s">
        <v>24</v>
      </c>
      <c r="AE268" s="151" t="s">
        <v>7</v>
      </c>
      <c r="AF268" s="155"/>
      <c r="AG268" s="68"/>
      <c r="AH268" s="68"/>
      <c r="AI268" s="68"/>
      <c r="AJ268" s="68"/>
      <c r="AK268" s="68"/>
      <c r="AL268" s="70">
        <v>31</v>
      </c>
      <c r="AM268" s="157" t="s">
        <v>415</v>
      </c>
    </row>
    <row r="269" spans="1:39" ht="99.95" customHeight="1" thickBot="1" x14ac:dyDescent="0.25">
      <c r="A269" s="111" t="s">
        <v>412</v>
      </c>
      <c r="B269" s="107" t="s">
        <v>838</v>
      </c>
      <c r="C269" s="112" t="s">
        <v>419</v>
      </c>
      <c r="D269" s="113">
        <v>268</v>
      </c>
      <c r="E269" s="90"/>
      <c r="F269" s="90"/>
      <c r="G269" s="90"/>
      <c r="H269" s="114">
        <v>-45.833748</v>
      </c>
      <c r="I269" s="114">
        <v>166.78501700000001</v>
      </c>
      <c r="J269" s="107" t="s">
        <v>417</v>
      </c>
      <c r="K269" s="113"/>
      <c r="L269" s="115"/>
      <c r="M269" s="115"/>
      <c r="N269" s="115"/>
      <c r="O269" s="114"/>
      <c r="P269" s="116">
        <v>1636415.68432</v>
      </c>
      <c r="Q269" s="116">
        <f>Table17[[#This Row],[ThDA1]]/1000000</f>
        <v>1.63641568432</v>
      </c>
      <c r="R269" s="116">
        <f>Table17[[#This Row],[ThDA2]]/100*5</f>
        <v>8.1820784216000003E-2</v>
      </c>
      <c r="S269" s="116">
        <v>1296880.3014100001</v>
      </c>
      <c r="T269" s="114">
        <f>Table17[[#This Row],[TwDA1]]/100*5</f>
        <v>64844.015070499998</v>
      </c>
      <c r="U269" s="114"/>
      <c r="V269" s="116">
        <v>1.63641568432</v>
      </c>
      <c r="W269" s="116">
        <f>Table17[[#This Row],[DA]]*1000000</f>
        <v>1636415.68432</v>
      </c>
      <c r="X269" s="114">
        <f>0.02*POWER(Table17[[#This Row],[ThDA2]],1.95)</f>
        <v>5.2254365747108324E-2</v>
      </c>
      <c r="Y269" s="114">
        <v>0.03</v>
      </c>
      <c r="Z269" s="114"/>
      <c r="AA269" s="117">
        <v>5.2254365747108324E-2</v>
      </c>
      <c r="AB269" s="107" t="s">
        <v>70</v>
      </c>
      <c r="AC269" s="118" t="s">
        <v>70</v>
      </c>
      <c r="AD269" s="119" t="s">
        <v>433</v>
      </c>
      <c r="AE269" s="120" t="s">
        <v>7</v>
      </c>
      <c r="AF269" s="121"/>
      <c r="AG269" s="107"/>
      <c r="AH269" s="107"/>
      <c r="AI269" s="107"/>
      <c r="AJ269" s="107"/>
      <c r="AK269" s="107"/>
      <c r="AL269" s="113">
        <v>31</v>
      </c>
      <c r="AM269" s="159" t="s">
        <v>560</v>
      </c>
    </row>
    <row r="270" spans="1:39" ht="99.95" customHeight="1" x14ac:dyDescent="0.2">
      <c r="A270" s="108" t="s">
        <v>876</v>
      </c>
      <c r="B270" s="109" t="s">
        <v>838</v>
      </c>
      <c r="C270" s="108"/>
      <c r="D270" s="129">
        <v>269</v>
      </c>
      <c r="E270" s="110"/>
      <c r="F270" s="110"/>
      <c r="G270" s="110"/>
      <c r="H270" s="134">
        <v>-41.653599</v>
      </c>
      <c r="I270" s="134">
        <v>172.99299999999999</v>
      </c>
      <c r="J270" s="108" t="s">
        <v>912</v>
      </c>
      <c r="K270" s="129"/>
      <c r="L270" s="129"/>
      <c r="M270" s="129"/>
      <c r="N270" s="129"/>
      <c r="O270" s="134"/>
      <c r="P270" s="134">
        <v>797480.88454600004</v>
      </c>
      <c r="Q270" s="134">
        <f>Table17[[#This Row],[ThDA1]]/1000000</f>
        <v>0.79748088454600008</v>
      </c>
      <c r="R270" s="134">
        <f>Table17[[#This Row],[ThDA1]]/100*5</f>
        <v>39874.044227300001</v>
      </c>
      <c r="S270" s="134">
        <v>785937.42749799998</v>
      </c>
      <c r="T270" s="134">
        <f>Table17[[#This Row],[TwDA1]]/100*5</f>
        <v>39296.871374899994</v>
      </c>
      <c r="U270" s="134"/>
      <c r="V270" s="134">
        <v>0.79748088454600008</v>
      </c>
      <c r="W270" s="134">
        <f>Table17[[#This Row],[DA]]*1000000</f>
        <v>797480.88454600004</v>
      </c>
      <c r="X270" s="134">
        <f>0.02*POWER(Table17[[#This Row],[ThDA2]],1.95)</f>
        <v>1.2864252190200024E-2</v>
      </c>
      <c r="Y270" s="134"/>
      <c r="Z270" s="134"/>
      <c r="AA270" s="146">
        <f>0.02*POWER(Table17[[#This Row],[ThDA2]],1.95)</f>
        <v>1.2864252190200024E-2</v>
      </c>
      <c r="AB270" s="108"/>
      <c r="AC270" s="108"/>
      <c r="AD270" s="108" t="s">
        <v>27</v>
      </c>
      <c r="AE270" s="153"/>
      <c r="AF270" s="134"/>
      <c r="AG270" s="108"/>
      <c r="AH270" s="108"/>
      <c r="AI270" s="108"/>
      <c r="AJ270" s="108"/>
      <c r="AK270" s="108"/>
      <c r="AL270" s="129"/>
      <c r="AM270" s="160"/>
    </row>
    <row r="271" spans="1:39" ht="99.95" customHeight="1" x14ac:dyDescent="0.2">
      <c r="A271" s="33" t="s">
        <v>873</v>
      </c>
      <c r="B271" s="8" t="s">
        <v>838</v>
      </c>
      <c r="C271" s="33"/>
      <c r="D271" s="4">
        <v>270</v>
      </c>
      <c r="E271" s="52"/>
      <c r="F271" s="52"/>
      <c r="G271" s="52"/>
      <c r="H271" s="30">
        <v>-41.860100000000003</v>
      </c>
      <c r="I271" s="30">
        <v>173.214</v>
      </c>
      <c r="J271" s="33" t="s">
        <v>380</v>
      </c>
      <c r="K271" s="83"/>
      <c r="L271" s="83"/>
      <c r="M271" s="83"/>
      <c r="N271" s="83"/>
      <c r="O271" s="30"/>
      <c r="P271" s="30">
        <v>1260688.2915000001</v>
      </c>
      <c r="Q271" s="30">
        <f>Table17[[#This Row],[ThDA1]]/1000000</f>
        <v>1.2606882914999999</v>
      </c>
      <c r="R271" s="30">
        <f>Table17[[#This Row],[ThDA1]]/100*5</f>
        <v>63034.414575000003</v>
      </c>
      <c r="S271" s="30">
        <v>1119480.3584700001</v>
      </c>
      <c r="T271" s="30">
        <f>Table17[[#This Row],[TwDA1]]/100*5</f>
        <v>55974.017923500003</v>
      </c>
      <c r="U271" s="30"/>
      <c r="V271" s="30">
        <v>1.2606882914999999</v>
      </c>
      <c r="W271" s="30">
        <f>Table17[[#This Row],[DA]]*1000000</f>
        <v>1260688.2915000001</v>
      </c>
      <c r="X271" s="30">
        <f>12*(POWER(Table17[[#This Row],[ThDA1]],0.66))</f>
        <v>127521.18531179037</v>
      </c>
      <c r="Y271" s="30"/>
      <c r="Z271" s="30"/>
      <c r="AA271" s="84">
        <f>0.02*POWER(Table17[[#This Row],[ThDA2]],1.95)</f>
        <v>3.1420641565354693E-2</v>
      </c>
      <c r="AB271" s="33"/>
      <c r="AC271" s="33"/>
      <c r="AD271" s="33" t="s">
        <v>27</v>
      </c>
      <c r="AE271" s="85"/>
      <c r="AF271" s="30"/>
      <c r="AG271" s="33"/>
      <c r="AH271" s="33"/>
      <c r="AI271" s="33"/>
      <c r="AJ271" s="33"/>
      <c r="AK271" s="33"/>
      <c r="AL271" s="83"/>
      <c r="AM271" s="86"/>
    </row>
    <row r="272" spans="1:39" ht="99.95" customHeight="1" x14ac:dyDescent="0.2">
      <c r="A272" s="33" t="s">
        <v>879</v>
      </c>
      <c r="B272" s="8" t="s">
        <v>838</v>
      </c>
      <c r="C272" s="33"/>
      <c r="D272" s="4">
        <v>271</v>
      </c>
      <c r="E272" s="52"/>
      <c r="F272" s="52"/>
      <c r="G272" s="52"/>
      <c r="H272" s="30">
        <v>-43.809699999999999</v>
      </c>
      <c r="I272" s="30">
        <v>170.821</v>
      </c>
      <c r="J272" s="33" t="s">
        <v>396</v>
      </c>
      <c r="K272" s="83"/>
      <c r="L272" s="83"/>
      <c r="M272" s="83"/>
      <c r="N272" s="83"/>
      <c r="O272" s="30"/>
      <c r="P272" s="30">
        <v>70800.804602000004</v>
      </c>
      <c r="Q272" s="30">
        <f>Table17[[#This Row],[ThDA1]]/1000000</f>
        <v>7.0800804602E-2</v>
      </c>
      <c r="R272" s="30">
        <f>Table17[[#This Row],[ThDA1]]/100*5</f>
        <v>3540.0402301000004</v>
      </c>
      <c r="S272" s="30">
        <v>62721.381736000003</v>
      </c>
      <c r="T272" s="30">
        <f>Table17[[#This Row],[TwDA1]]/100*5</f>
        <v>3136.0690868000002</v>
      </c>
      <c r="U272" s="30"/>
      <c r="V272" s="30">
        <v>7.0800804602E-2</v>
      </c>
      <c r="W272" s="30">
        <f>Table17[[#This Row],[DA]]*1000000</f>
        <v>70800.804602000004</v>
      </c>
      <c r="X272" s="30">
        <f>0.02*POWER(Table17[[#This Row],[ThDA2]],1.95)</f>
        <v>1.1444701564175557E-4</v>
      </c>
      <c r="Y272" s="30"/>
      <c r="Z272" s="30"/>
      <c r="AA272" s="84">
        <f>0.02*POWER(Table17[[#This Row],[ThDA2]],1.95)</f>
        <v>1.1444701564175557E-4</v>
      </c>
      <c r="AB272" s="33"/>
      <c r="AC272" s="33"/>
      <c r="AD272" s="33" t="s">
        <v>27</v>
      </c>
      <c r="AE272" s="85"/>
      <c r="AF272" s="30"/>
      <c r="AG272" s="33"/>
      <c r="AH272" s="33"/>
      <c r="AI272" s="33"/>
      <c r="AJ272" s="33"/>
      <c r="AK272" s="33"/>
      <c r="AL272" s="83"/>
      <c r="AM272" s="86"/>
    </row>
    <row r="273" spans="1:39" ht="99.95" customHeight="1" x14ac:dyDescent="0.2">
      <c r="A273" s="33" t="s">
        <v>878</v>
      </c>
      <c r="B273" s="8" t="s">
        <v>838</v>
      </c>
      <c r="C273" s="33"/>
      <c r="D273" s="83">
        <v>272</v>
      </c>
      <c r="E273" s="52"/>
      <c r="F273" s="52"/>
      <c r="G273" s="52"/>
      <c r="H273" s="30">
        <v>-41.746299999999998</v>
      </c>
      <c r="I273" s="30">
        <v>173.66498999999999</v>
      </c>
      <c r="J273" s="33" t="s">
        <v>380</v>
      </c>
      <c r="K273" s="83"/>
      <c r="L273" s="83"/>
      <c r="M273" s="83"/>
      <c r="N273" s="83"/>
      <c r="O273" s="30"/>
      <c r="P273" s="30">
        <v>195009.535672</v>
      </c>
      <c r="Q273" s="30">
        <f>Table17[[#This Row],[ThDA1]]/1000000</f>
        <v>0.195009535672</v>
      </c>
      <c r="R273" s="30">
        <f>Table17[[#This Row],[ThDA1]]/100*5</f>
        <v>9750.4767835999992</v>
      </c>
      <c r="S273" s="30">
        <v>166967.455823</v>
      </c>
      <c r="T273" s="30">
        <f>Table17[[#This Row],[TwDA1]]/100*5</f>
        <v>8348.3727911499991</v>
      </c>
      <c r="U273" s="30"/>
      <c r="V273" s="30">
        <v>0.195009535672</v>
      </c>
      <c r="W273" s="30">
        <f>Table17[[#This Row],[DA]]*1000000</f>
        <v>195009.535672</v>
      </c>
      <c r="X273" s="30">
        <f>12*(POWER(Table17[[#This Row],[ThDA1]],0.66))</f>
        <v>37206.438988125068</v>
      </c>
      <c r="Y273" s="30"/>
      <c r="Z273" s="30"/>
      <c r="AA273" s="84">
        <f>0.02*POWER(Table17[[#This Row],[ThDA2]],1.95)</f>
        <v>8.2535141408597687E-4</v>
      </c>
      <c r="AB273" s="33"/>
      <c r="AC273" s="33"/>
      <c r="AD273" s="33" t="s">
        <v>27</v>
      </c>
      <c r="AE273" s="85"/>
      <c r="AF273" s="30"/>
      <c r="AG273" s="33"/>
      <c r="AH273" s="33"/>
      <c r="AI273" s="33"/>
      <c r="AJ273" s="33"/>
      <c r="AK273" s="33"/>
      <c r="AL273" s="83"/>
      <c r="AM273" s="86"/>
    </row>
    <row r="274" spans="1:39" ht="99.95" customHeight="1" x14ac:dyDescent="0.2">
      <c r="A274" s="33" t="s">
        <v>874</v>
      </c>
      <c r="B274" s="8" t="s">
        <v>838</v>
      </c>
      <c r="C274" s="33"/>
      <c r="D274" s="4">
        <v>273</v>
      </c>
      <c r="E274" s="52"/>
      <c r="F274" s="52"/>
      <c r="G274" s="52"/>
      <c r="H274" s="30">
        <v>-41.900199999999998</v>
      </c>
      <c r="I274" s="30">
        <v>173.01600999999999</v>
      </c>
      <c r="J274" s="33" t="s">
        <v>380</v>
      </c>
      <c r="K274" s="83"/>
      <c r="L274" s="83"/>
      <c r="M274" s="83"/>
      <c r="N274" s="83"/>
      <c r="O274" s="30"/>
      <c r="P274" s="30">
        <v>106682.265285</v>
      </c>
      <c r="Q274" s="30">
        <f>Table17[[#This Row],[ThDA1]]/1000000</f>
        <v>0.10668226528500001</v>
      </c>
      <c r="R274" s="30">
        <f>Table17[[#This Row],[ThDA1]]/100*5</f>
        <v>5334.1132642499997</v>
      </c>
      <c r="S274" s="30">
        <v>91080.163278000007</v>
      </c>
      <c r="T274" s="30">
        <f>Table17[[#This Row],[TwDA1]]/100*5</f>
        <v>4554.0081639</v>
      </c>
      <c r="U274" s="30"/>
      <c r="V274" s="30">
        <v>0.10668226528500001</v>
      </c>
      <c r="W274" s="30">
        <f>Table17[[#This Row],[DA]]*1000000</f>
        <v>106682.265285</v>
      </c>
      <c r="X274" s="30">
        <f>12*(POWER(Table17[[#This Row],[ThDA1]],0.66))</f>
        <v>24987.460300015919</v>
      </c>
      <c r="Y274" s="30"/>
      <c r="Z274" s="30"/>
      <c r="AA274" s="84">
        <f>0.02*POWER(Table17[[#This Row],[ThDA2]],1.95)</f>
        <v>2.5457153544902891E-4</v>
      </c>
      <c r="AB274" s="33"/>
      <c r="AC274" s="33"/>
      <c r="AD274" s="33" t="s">
        <v>27</v>
      </c>
      <c r="AE274" s="85"/>
      <c r="AF274" s="30"/>
      <c r="AG274" s="33"/>
      <c r="AH274" s="33"/>
      <c r="AI274" s="33"/>
      <c r="AJ274" s="33"/>
      <c r="AK274" s="33"/>
      <c r="AL274" s="83"/>
      <c r="AM274" s="86"/>
    </row>
    <row r="275" spans="1:39" ht="99.95" customHeight="1" x14ac:dyDescent="0.2">
      <c r="A275" s="33" t="s">
        <v>872</v>
      </c>
      <c r="B275" s="8" t="s">
        <v>838</v>
      </c>
      <c r="C275" s="33"/>
      <c r="D275" s="4">
        <v>274</v>
      </c>
      <c r="E275" s="52"/>
      <c r="F275" s="52"/>
      <c r="G275" s="52"/>
      <c r="H275" s="30">
        <v>-42.665000999999997</v>
      </c>
      <c r="I275" s="30">
        <v>172.61600000000001</v>
      </c>
      <c r="J275" s="33" t="s">
        <v>400</v>
      </c>
      <c r="K275" s="83"/>
      <c r="L275" s="83"/>
      <c r="M275" s="83"/>
      <c r="N275" s="83"/>
      <c r="O275" s="30"/>
      <c r="P275" s="30">
        <v>341320.114061</v>
      </c>
      <c r="Q275" s="30">
        <f>Table17[[#This Row],[ThDA1]]/1000000</f>
        <v>0.34132011406099999</v>
      </c>
      <c r="R275" s="30">
        <f>Table17[[#This Row],[ThDA1]]/100*5</f>
        <v>17066.005703049999</v>
      </c>
      <c r="S275" s="30">
        <v>312440.39382699999</v>
      </c>
      <c r="T275" s="30">
        <f>Table17[[#This Row],[TwDA1]]/100*5</f>
        <v>15622.019691349999</v>
      </c>
      <c r="U275" s="30"/>
      <c r="V275" s="30">
        <v>0.34132011406099999</v>
      </c>
      <c r="W275" s="30">
        <f>Table17[[#This Row],[DA]]*1000000</f>
        <v>341320.114061</v>
      </c>
      <c r="X275" s="30">
        <f>12*(POWER(Table17[[#This Row],[ThDA1]],0.66))</f>
        <v>53835.417849712467</v>
      </c>
      <c r="Y275" s="30"/>
      <c r="Z275" s="30"/>
      <c r="AA275" s="84">
        <f>0.02*POWER(Table17[[#This Row],[ThDA2]],1.95)</f>
        <v>2.4586440919060486E-3</v>
      </c>
      <c r="AB275" s="33"/>
      <c r="AC275" s="33"/>
      <c r="AD275" s="33" t="s">
        <v>27</v>
      </c>
      <c r="AE275" s="85"/>
      <c r="AF275" s="30"/>
      <c r="AG275" s="33"/>
      <c r="AH275" s="33"/>
      <c r="AI275" s="33"/>
      <c r="AJ275" s="33"/>
      <c r="AK275" s="33"/>
      <c r="AL275" s="83"/>
      <c r="AM275" s="86"/>
    </row>
    <row r="276" spans="1:39" ht="99.95" customHeight="1" x14ac:dyDescent="0.2">
      <c r="A276" s="33" t="s">
        <v>877</v>
      </c>
      <c r="B276" s="8" t="s">
        <v>838</v>
      </c>
      <c r="C276" s="33"/>
      <c r="D276" s="83">
        <v>275</v>
      </c>
      <c r="E276" s="52"/>
      <c r="F276" s="52"/>
      <c r="G276" s="52"/>
      <c r="H276" s="30">
        <v>-41.972301000000002</v>
      </c>
      <c r="I276" s="30">
        <v>173.084</v>
      </c>
      <c r="J276" s="33" t="s">
        <v>380</v>
      </c>
      <c r="K276" s="83"/>
      <c r="L276" s="83"/>
      <c r="M276" s="83"/>
      <c r="N276" s="83"/>
      <c r="O276" s="30"/>
      <c r="P276" s="30">
        <v>145358.31683</v>
      </c>
      <c r="Q276" s="30">
        <f>Table17[[#This Row],[ThDA1]]/1000000</f>
        <v>0.14535831683</v>
      </c>
      <c r="R276" s="30">
        <f>Table17[[#This Row],[ThDA1]]/100*5</f>
        <v>7267.9158414999993</v>
      </c>
      <c r="S276" s="30">
        <v>133690.35251500001</v>
      </c>
      <c r="T276" s="30">
        <f>Table17[[#This Row],[TwDA1]]/100*5</f>
        <v>6684.5176257499998</v>
      </c>
      <c r="U276" s="30"/>
      <c r="V276" s="30">
        <v>0.14535831683</v>
      </c>
      <c r="W276" s="30">
        <f>Table17[[#This Row],[DA]]*1000000</f>
        <v>145358.31683</v>
      </c>
      <c r="X276" s="30">
        <f>12*(POWER(Table17[[#This Row],[ThDA1]],0.66))</f>
        <v>30647.254191162348</v>
      </c>
      <c r="Y276" s="30"/>
      <c r="Z276" s="30"/>
      <c r="AA276" s="84">
        <f>0.02*POWER(Table17[[#This Row],[ThDA2]],1.95)</f>
        <v>4.6535863002152722E-4</v>
      </c>
      <c r="AB276" s="33"/>
      <c r="AC276" s="33"/>
      <c r="AD276" s="33" t="s">
        <v>27</v>
      </c>
      <c r="AE276" s="85"/>
      <c r="AF276" s="30"/>
      <c r="AG276" s="33"/>
      <c r="AH276" s="33"/>
      <c r="AI276" s="33"/>
      <c r="AJ276" s="33"/>
      <c r="AK276" s="33"/>
      <c r="AL276" s="83"/>
      <c r="AM276" s="86"/>
    </row>
    <row r="277" spans="1:39" ht="99.95" customHeight="1" x14ac:dyDescent="0.2">
      <c r="A277" s="33" t="s">
        <v>875</v>
      </c>
      <c r="B277" s="8" t="s">
        <v>838</v>
      </c>
      <c r="C277" s="33"/>
      <c r="D277" s="4">
        <v>276</v>
      </c>
      <c r="E277" s="52"/>
      <c r="F277" s="52"/>
      <c r="G277" s="52"/>
      <c r="H277" s="30">
        <v>-41.923499999999997</v>
      </c>
      <c r="I277" s="30">
        <v>172.50899999999999</v>
      </c>
      <c r="J277" s="33" t="s">
        <v>86</v>
      </c>
      <c r="K277" s="83"/>
      <c r="L277" s="83"/>
      <c r="M277" s="83"/>
      <c r="N277" s="83"/>
      <c r="O277" s="30"/>
      <c r="P277" s="30">
        <v>162910.672384</v>
      </c>
      <c r="Q277" s="30">
        <f>Table17[[#This Row],[ThDA1]]/1000000</f>
        <v>0.162910672384</v>
      </c>
      <c r="R277" s="30">
        <f>Table17[[#This Row],[ThDA1]]/100*5</f>
        <v>8145.5336192000004</v>
      </c>
      <c r="S277" s="30">
        <v>153731.09311399999</v>
      </c>
      <c r="T277" s="30">
        <f>Table17[[#This Row],[TwDA1]]/100*5</f>
        <v>7686.5546556999998</v>
      </c>
      <c r="U277" s="30"/>
      <c r="V277" s="30">
        <v>0.162910672384</v>
      </c>
      <c r="W277" s="30">
        <f>Table17[[#This Row],[DA]]*1000000</f>
        <v>162910.672384</v>
      </c>
      <c r="X277" s="30">
        <f>12*(POWER(Table17[[#This Row],[ThDA1]],0.66))</f>
        <v>33042.122723902379</v>
      </c>
      <c r="Y277" s="30"/>
      <c r="Z277" s="30"/>
      <c r="AA277" s="84">
        <f>0.02*POWER(Table17[[#This Row],[ThDA2]],1.95)</f>
        <v>5.8120801027680951E-4</v>
      </c>
      <c r="AB277" s="33"/>
      <c r="AC277" s="33"/>
      <c r="AD277" s="33" t="s">
        <v>27</v>
      </c>
      <c r="AE277" s="85"/>
      <c r="AF277" s="30"/>
      <c r="AG277" s="33"/>
      <c r="AH277" s="33"/>
      <c r="AI277" s="33"/>
      <c r="AJ277" s="33"/>
      <c r="AK277" s="33"/>
      <c r="AL277" s="83"/>
      <c r="AM277" s="86"/>
    </row>
    <row r="278" spans="1:39" ht="99.95" customHeight="1" x14ac:dyDescent="0.2">
      <c r="A278" s="33" t="s">
        <v>853</v>
      </c>
      <c r="B278" s="8" t="s">
        <v>838</v>
      </c>
      <c r="C278" s="33"/>
      <c r="D278" s="4">
        <v>277</v>
      </c>
      <c r="E278" s="52"/>
      <c r="F278" s="52"/>
      <c r="G278" s="52"/>
      <c r="H278" s="30">
        <v>-42.156798999999999</v>
      </c>
      <c r="I278" s="30">
        <v>172.07499999999999</v>
      </c>
      <c r="J278" s="33" t="s">
        <v>86</v>
      </c>
      <c r="K278" s="83"/>
      <c r="L278" s="83"/>
      <c r="M278" s="83"/>
      <c r="N278" s="83"/>
      <c r="O278" s="30"/>
      <c r="P278" s="30">
        <v>80181.995517999996</v>
      </c>
      <c r="Q278" s="30">
        <f>Table17[[#This Row],[ThDA1]]/1000000</f>
        <v>8.0181995517999996E-2</v>
      </c>
      <c r="R278" s="30">
        <f>Table17[[#This Row],[ThDA1]]/100*5</f>
        <v>4009.0997758999997</v>
      </c>
      <c r="S278" s="30">
        <v>71650.603579999995</v>
      </c>
      <c r="T278" s="30">
        <f>Table17[[#This Row],[TwDA1]]/100*5</f>
        <v>3582.5301789999999</v>
      </c>
      <c r="U278" s="30"/>
      <c r="V278" s="30">
        <v>8.0181995517999996E-2</v>
      </c>
      <c r="W278" s="30">
        <f>Table17[[#This Row],[DA]]*1000000</f>
        <v>80181.995517999996</v>
      </c>
      <c r="X278" s="30">
        <f>12*(POWER(Table17[[#This Row],[ThDA1]],0.66))</f>
        <v>20695.311800571944</v>
      </c>
      <c r="Y278" s="30"/>
      <c r="Z278" s="30"/>
      <c r="AA278" s="84">
        <f>0.02*POWER(Table17[[#This Row],[ThDA2]],1.95)</f>
        <v>1.4587466564519393E-4</v>
      </c>
      <c r="AB278" s="33"/>
      <c r="AC278" s="33"/>
      <c r="AD278" s="33" t="s">
        <v>27</v>
      </c>
      <c r="AE278" s="85"/>
      <c r="AF278" s="30"/>
      <c r="AG278" s="33"/>
      <c r="AH278" s="33"/>
      <c r="AI278" s="33"/>
      <c r="AJ278" s="33"/>
      <c r="AK278" s="33"/>
      <c r="AL278" s="83"/>
      <c r="AM278" s="86"/>
    </row>
    <row r="279" spans="1:39" ht="99.95" customHeight="1" x14ac:dyDescent="0.2">
      <c r="A279" s="33" t="s">
        <v>881</v>
      </c>
      <c r="B279" s="8" t="s">
        <v>838</v>
      </c>
      <c r="C279" s="33"/>
      <c r="D279" s="83">
        <v>278</v>
      </c>
      <c r="E279" s="52"/>
      <c r="F279" s="52"/>
      <c r="G279" s="52"/>
      <c r="H279" s="30">
        <v>-44.1096</v>
      </c>
      <c r="I279" s="30">
        <v>168.821</v>
      </c>
      <c r="J279" s="33" t="s">
        <v>391</v>
      </c>
      <c r="K279" s="83"/>
      <c r="L279" s="83"/>
      <c r="M279" s="83"/>
      <c r="N279" s="83"/>
      <c r="O279" s="30"/>
      <c r="P279" s="30">
        <v>768977.92009999999</v>
      </c>
      <c r="Q279" s="30">
        <f>Table17[[#This Row],[ThDA1]]/1000000</f>
        <v>0.76897792009999999</v>
      </c>
      <c r="R279" s="30">
        <f>Table17[[#This Row],[ThDA1]]/100*5</f>
        <v>38448.896005000002</v>
      </c>
      <c r="S279" s="30">
        <v>763560.33245700004</v>
      </c>
      <c r="T279" s="30">
        <f>Table17[[#This Row],[TwDA1]]/100*5</f>
        <v>38178.016622850002</v>
      </c>
      <c r="U279" s="30"/>
      <c r="V279" s="30">
        <v>0.76897792009999999</v>
      </c>
      <c r="W279" s="30">
        <f>Table17[[#This Row],[DA]]*1000000</f>
        <v>768977.92009999999</v>
      </c>
      <c r="X279" s="30">
        <f>12*(POWER(Table17[[#This Row],[ThDA1]],0.66))</f>
        <v>92020.460061502876</v>
      </c>
      <c r="Y279" s="30"/>
      <c r="Z279" s="30"/>
      <c r="AA279" s="84">
        <f>0.02*POWER(Table17[[#This Row],[ThDA2]],1.95)</f>
        <v>1.1982902952800136E-2</v>
      </c>
      <c r="AB279" s="33"/>
      <c r="AC279" s="33"/>
      <c r="AD279" s="33" t="s">
        <v>27</v>
      </c>
      <c r="AE279" s="85"/>
      <c r="AF279" s="30"/>
      <c r="AG279" s="33"/>
      <c r="AH279" s="33"/>
      <c r="AI279" s="33"/>
      <c r="AJ279" s="33"/>
      <c r="AK279" s="33"/>
      <c r="AL279" s="83"/>
      <c r="AM279" s="86"/>
    </row>
    <row r="280" spans="1:39" ht="99.95" customHeight="1" x14ac:dyDescent="0.2">
      <c r="A280" s="33" t="s">
        <v>866</v>
      </c>
      <c r="B280" s="8" t="s">
        <v>838</v>
      </c>
      <c r="C280" s="33"/>
      <c r="D280" s="4">
        <v>279</v>
      </c>
      <c r="E280" s="52"/>
      <c r="F280" s="52"/>
      <c r="G280" s="52"/>
      <c r="H280" s="30">
        <v>-41.885300000000001</v>
      </c>
      <c r="I280" s="30">
        <v>173.196</v>
      </c>
      <c r="J280" s="33" t="s">
        <v>380</v>
      </c>
      <c r="K280" s="83"/>
      <c r="L280" s="83"/>
      <c r="M280" s="83"/>
      <c r="N280" s="83"/>
      <c r="O280" s="30"/>
      <c r="P280" s="30">
        <v>645270.01396000001</v>
      </c>
      <c r="Q280" s="30">
        <f>Table17[[#This Row],[ThDA1]]/1000000</f>
        <v>0.64527001396000006</v>
      </c>
      <c r="R280" s="30">
        <f>Table17[[#This Row],[ThDA1]]/100*5</f>
        <v>32263.500698000003</v>
      </c>
      <c r="S280" s="30">
        <v>603793.532534</v>
      </c>
      <c r="T280" s="30">
        <f>Table17[[#This Row],[TwDA1]]/100*5</f>
        <v>30189.676626700002</v>
      </c>
      <c r="U280" s="30"/>
      <c r="V280" s="30">
        <v>0.64527001396000006</v>
      </c>
      <c r="W280" s="30">
        <f>Table17[[#This Row],[DA]]*1000000</f>
        <v>645270.01396000001</v>
      </c>
      <c r="X280" s="30">
        <f>12*(POWER(Table17[[#This Row],[ThDA1]],0.66))</f>
        <v>81961.637264664794</v>
      </c>
      <c r="Y280" s="30"/>
      <c r="Z280" s="30"/>
      <c r="AA280" s="84">
        <f>0.02*POWER(Table17[[#This Row],[ThDA2]],1.95)</f>
        <v>8.5118877712677746E-3</v>
      </c>
      <c r="AB280" s="33"/>
      <c r="AC280" s="33"/>
      <c r="AD280" s="33" t="s">
        <v>27</v>
      </c>
      <c r="AE280" s="85"/>
      <c r="AF280" s="30"/>
      <c r="AG280" s="33"/>
      <c r="AH280" s="33"/>
      <c r="AI280" s="33"/>
      <c r="AJ280" s="33"/>
      <c r="AK280" s="83" t="s">
        <v>867</v>
      </c>
      <c r="AL280" s="83"/>
      <c r="AM280" s="86"/>
    </row>
    <row r="281" spans="1:39" ht="99.95" customHeight="1" x14ac:dyDescent="0.2">
      <c r="A281" s="33" t="s">
        <v>891</v>
      </c>
      <c r="B281" s="8" t="s">
        <v>838</v>
      </c>
      <c r="C281" s="33" t="s">
        <v>347</v>
      </c>
      <c r="D281" s="4">
        <v>280</v>
      </c>
      <c r="E281" s="52"/>
      <c r="F281" s="52"/>
      <c r="G281" s="52"/>
      <c r="H281" s="30">
        <v>-45.312199</v>
      </c>
      <c r="I281" s="30">
        <v>168.47099</v>
      </c>
      <c r="J281" s="33" t="s">
        <v>373</v>
      </c>
      <c r="K281" s="83"/>
      <c r="L281" s="83"/>
      <c r="M281" s="83"/>
      <c r="N281" s="83"/>
      <c r="O281" s="30"/>
      <c r="P281" s="30">
        <v>327983.75253400003</v>
      </c>
      <c r="Q281" s="30">
        <f>Table17[[#This Row],[ThDA1]]/1000000</f>
        <v>0.32798375253400003</v>
      </c>
      <c r="R281" s="30">
        <f>Table17[[#This Row],[ThDA1]]/100*5</f>
        <v>16399.187626700001</v>
      </c>
      <c r="S281" s="30">
        <v>310442.73987400002</v>
      </c>
      <c r="T281" s="30">
        <f>Table17[[#This Row],[TwDA1]]/100*5</f>
        <v>15522.136993700002</v>
      </c>
      <c r="U281" s="30"/>
      <c r="V281" s="30">
        <v>0.32798375253400003</v>
      </c>
      <c r="W281" s="30">
        <f>Table17[[#This Row],[DA]]*1000000</f>
        <v>327983.75253400003</v>
      </c>
      <c r="X281" s="30">
        <f>12*(POWER(Table17[[#This Row],[ThDA1]],0.66))</f>
        <v>52437.718054382654</v>
      </c>
      <c r="Y281" s="30"/>
      <c r="Z281" s="30"/>
      <c r="AA281" s="84">
        <f>0.02*POWER(Table17[[#This Row],[ThDA2]],1.95)</f>
        <v>2.2747938213744752E-3</v>
      </c>
      <c r="AB281" s="33"/>
      <c r="AC281" s="33"/>
      <c r="AD281" s="33" t="s">
        <v>27</v>
      </c>
      <c r="AE281" s="85"/>
      <c r="AF281" s="30"/>
      <c r="AG281" s="33"/>
      <c r="AH281" s="33"/>
      <c r="AI281" s="33"/>
      <c r="AJ281" s="33"/>
      <c r="AK281" s="33"/>
      <c r="AL281" s="83"/>
      <c r="AM281" s="86"/>
    </row>
    <row r="282" spans="1:39" ht="99.95" customHeight="1" x14ac:dyDescent="0.2">
      <c r="A282" s="33" t="s">
        <v>896</v>
      </c>
      <c r="B282" s="8" t="s">
        <v>838</v>
      </c>
      <c r="C282" s="33"/>
      <c r="D282" s="83">
        <v>281</v>
      </c>
      <c r="E282" s="52"/>
      <c r="F282" s="52"/>
      <c r="G282" s="52"/>
      <c r="H282" s="30">
        <v>-45.004199999999997</v>
      </c>
      <c r="I282" s="30">
        <v>167.22800000000001</v>
      </c>
      <c r="J282" s="42" t="s">
        <v>913</v>
      </c>
      <c r="K282" s="83"/>
      <c r="L282" s="83"/>
      <c r="M282" s="83"/>
      <c r="N282" s="83"/>
      <c r="O282" s="30"/>
      <c r="P282" s="30">
        <v>530906.95678200002</v>
      </c>
      <c r="Q282" s="30">
        <f>Table17[[#This Row],[ThDA1]]/1000000</f>
        <v>0.53090695678200006</v>
      </c>
      <c r="R282" s="30">
        <f>Table17[[#This Row],[ThDA1]]/100*5</f>
        <v>26545.347839099999</v>
      </c>
      <c r="S282" s="30">
        <v>478713.67166699999</v>
      </c>
      <c r="T282" s="30">
        <f>Table17[[#This Row],[TwDA1]]/100*5</f>
        <v>23935.683583350001</v>
      </c>
      <c r="U282" s="30"/>
      <c r="V282" s="30">
        <v>0.53090695678200006</v>
      </c>
      <c r="W282" s="30">
        <f>Table17[[#This Row],[DA]]*1000000</f>
        <v>530906.95678200002</v>
      </c>
      <c r="X282" s="30">
        <f>12*(POWER(Table17[[#This Row],[ThDA1]],0.66))</f>
        <v>72059.857794271156</v>
      </c>
      <c r="Y282" s="30"/>
      <c r="Z282" s="30"/>
      <c r="AA282" s="84">
        <f>0.02*POWER(Table17[[#This Row],[ThDA2]],1.95)</f>
        <v>5.8185652276231082E-3</v>
      </c>
      <c r="AB282" s="33"/>
      <c r="AC282" s="33"/>
      <c r="AD282" s="33" t="s">
        <v>27</v>
      </c>
      <c r="AE282" s="85"/>
      <c r="AF282" s="30"/>
      <c r="AG282" s="33"/>
      <c r="AH282" s="33"/>
      <c r="AI282" s="33"/>
      <c r="AJ282" s="33"/>
      <c r="AK282" s="33"/>
      <c r="AL282" s="83"/>
      <c r="AM282" s="86"/>
    </row>
    <row r="283" spans="1:39" ht="99.95" customHeight="1" x14ac:dyDescent="0.2">
      <c r="A283" s="33" t="s">
        <v>898</v>
      </c>
      <c r="B283" s="8" t="s">
        <v>838</v>
      </c>
      <c r="C283" s="33"/>
      <c r="D283" s="4">
        <v>282</v>
      </c>
      <c r="E283" s="52"/>
      <c r="F283" s="52"/>
      <c r="G283" s="52"/>
      <c r="H283" s="30">
        <v>-45.243000000000002</v>
      </c>
      <c r="I283" s="30">
        <v>167.49898999999999</v>
      </c>
      <c r="J283" s="33" t="s">
        <v>367</v>
      </c>
      <c r="K283" s="83"/>
      <c r="L283" s="83"/>
      <c r="M283" s="83"/>
      <c r="N283" s="83"/>
      <c r="O283" s="30"/>
      <c r="P283" s="30">
        <v>758741.08146799996</v>
      </c>
      <c r="Q283" s="30">
        <f>Table17[[#This Row],[ThDA1]]/1000000</f>
        <v>0.75874108146800001</v>
      </c>
      <c r="R283" s="30">
        <f>Table17[[#This Row],[ThDA1]]/100*5</f>
        <v>37937.054073400002</v>
      </c>
      <c r="S283" s="30">
        <v>636342.92255300004</v>
      </c>
      <c r="T283" s="30">
        <f>Table17[[#This Row],[TwDA1]]/100*5</f>
        <v>31817.146127650005</v>
      </c>
      <c r="U283" s="30"/>
      <c r="V283" s="30">
        <v>0.75874108146800001</v>
      </c>
      <c r="W283" s="30">
        <f>Table17[[#This Row],[DA]]*1000000</f>
        <v>758741.08146799996</v>
      </c>
      <c r="X283" s="30">
        <f>12*(POWER(Table17[[#This Row],[ThDA1]],0.66))</f>
        <v>91210.11883417255</v>
      </c>
      <c r="Y283" s="30"/>
      <c r="Z283" s="30"/>
      <c r="AA283" s="84">
        <f>0.02*POWER(Table17[[#This Row],[ThDA2]],1.95)</f>
        <v>1.1673807141008477E-2</v>
      </c>
      <c r="AB283" s="33"/>
      <c r="AC283" s="33"/>
      <c r="AD283" s="33" t="s">
        <v>27</v>
      </c>
      <c r="AE283" s="85"/>
      <c r="AF283" s="30"/>
      <c r="AG283" s="33"/>
      <c r="AH283" s="33"/>
      <c r="AI283" s="33"/>
      <c r="AJ283" s="33"/>
      <c r="AK283" s="33"/>
      <c r="AL283" s="83"/>
      <c r="AM283" s="86"/>
    </row>
    <row r="284" spans="1:39" ht="99.95" customHeight="1" x14ac:dyDescent="0.2">
      <c r="A284" s="33" t="s">
        <v>882</v>
      </c>
      <c r="B284" s="8" t="s">
        <v>838</v>
      </c>
      <c r="C284" s="33"/>
      <c r="D284" s="4">
        <v>283</v>
      </c>
      <c r="E284" s="52"/>
      <c r="F284" s="52"/>
      <c r="G284" s="52"/>
      <c r="H284" s="30">
        <v>-44.792900000000003</v>
      </c>
      <c r="I284" s="30">
        <v>167.80799999999999</v>
      </c>
      <c r="J284" s="33" t="s">
        <v>367</v>
      </c>
      <c r="K284" s="83"/>
      <c r="L284" s="83"/>
      <c r="M284" s="83"/>
      <c r="N284" s="83"/>
      <c r="O284" s="30"/>
      <c r="P284" s="30">
        <v>879189.307592</v>
      </c>
      <c r="Q284" s="30">
        <f>Table17[[#This Row],[ThDA1]]/1000000</f>
        <v>0.87918930759199998</v>
      </c>
      <c r="R284" s="30">
        <f>Table17[[#This Row],[ThDA1]]/100*5</f>
        <v>43959.465379599998</v>
      </c>
      <c r="S284" s="30">
        <v>736964.989145</v>
      </c>
      <c r="T284" s="30">
        <f>Table17[[#This Row],[TwDA1]]/100*5</f>
        <v>36848.24945725</v>
      </c>
      <c r="U284" s="30"/>
      <c r="V284" s="30">
        <v>0.87918930759199998</v>
      </c>
      <c r="W284" s="30">
        <f>Table17[[#This Row],[DA]]*1000000</f>
        <v>879189.307592</v>
      </c>
      <c r="X284" s="30">
        <f>12*(POWER(Table17[[#This Row],[ThDA1]],0.66))</f>
        <v>100525.35802424779</v>
      </c>
      <c r="Y284" s="30"/>
      <c r="Z284" s="30"/>
      <c r="AA284" s="84">
        <f>0.02*POWER(Table17[[#This Row],[ThDA2]],1.95)</f>
        <v>1.5559322092106521E-2</v>
      </c>
      <c r="AB284" s="33"/>
      <c r="AC284" s="33"/>
      <c r="AD284" s="33" t="s">
        <v>27</v>
      </c>
      <c r="AE284" s="85"/>
      <c r="AF284" s="30"/>
      <c r="AG284" s="33"/>
      <c r="AH284" s="33"/>
      <c r="AI284" s="33"/>
      <c r="AJ284" s="33"/>
      <c r="AK284" s="33"/>
      <c r="AL284" s="83"/>
      <c r="AM284" s="86"/>
    </row>
    <row r="285" spans="1:39" ht="99.95" customHeight="1" x14ac:dyDescent="0.2">
      <c r="A285" s="33" t="s">
        <v>901</v>
      </c>
      <c r="B285" s="8" t="s">
        <v>838</v>
      </c>
      <c r="C285" s="33"/>
      <c r="D285" s="83">
        <v>284</v>
      </c>
      <c r="E285" s="52"/>
      <c r="F285" s="52"/>
      <c r="G285" s="52"/>
      <c r="H285" s="30">
        <v>-44.843398999999998</v>
      </c>
      <c r="I285" s="30">
        <v>167.62800999999999</v>
      </c>
      <c r="J285" s="33" t="s">
        <v>914</v>
      </c>
      <c r="K285" s="83"/>
      <c r="L285" s="83"/>
      <c r="M285" s="83"/>
      <c r="N285" s="83"/>
      <c r="O285" s="30"/>
      <c r="P285" s="30">
        <v>407439.252362</v>
      </c>
      <c r="Q285" s="30">
        <f>Table17[[#This Row],[ThDA1]]/1000000</f>
        <v>0.40743925236200002</v>
      </c>
      <c r="R285" s="30">
        <f>Table17[[#This Row],[ThDA1]]/100*5</f>
        <v>20371.962618099999</v>
      </c>
      <c r="S285" s="30">
        <v>339842.24156499997</v>
      </c>
      <c r="T285" s="30">
        <f>Table17[[#This Row],[TwDA1]]/100*5</f>
        <v>16992.11207825</v>
      </c>
      <c r="U285" s="30"/>
      <c r="V285" s="30">
        <v>0.40743925236200002</v>
      </c>
      <c r="W285" s="30">
        <f>Table17[[#This Row],[DA]]*1000000</f>
        <v>407439.252362</v>
      </c>
      <c r="X285" s="30">
        <f>12*(POWER(Table17[[#This Row],[ThDA1]],0.66))</f>
        <v>60509.384841672407</v>
      </c>
      <c r="Y285" s="30"/>
      <c r="Z285" s="30"/>
      <c r="AA285" s="84">
        <f>0.02*POWER(Table17[[#This Row],[ThDA2]],1.95)</f>
        <v>3.4725826004091877E-3</v>
      </c>
      <c r="AB285" s="33"/>
      <c r="AC285" s="33"/>
      <c r="AD285" s="33" t="s">
        <v>27</v>
      </c>
      <c r="AE285" s="85"/>
      <c r="AF285" s="30"/>
      <c r="AG285" s="33"/>
      <c r="AH285" s="33"/>
      <c r="AI285" s="33"/>
      <c r="AJ285" s="33"/>
      <c r="AK285" s="33"/>
      <c r="AL285" s="83"/>
      <c r="AM285" s="86"/>
    </row>
    <row r="286" spans="1:39" ht="99.95" customHeight="1" x14ac:dyDescent="0.2">
      <c r="A286" s="33" t="s">
        <v>894</v>
      </c>
      <c r="B286" s="8" t="s">
        <v>838</v>
      </c>
      <c r="C286" s="33"/>
      <c r="D286" s="4">
        <v>285</v>
      </c>
      <c r="E286" s="52"/>
      <c r="F286" s="52"/>
      <c r="G286" s="52"/>
      <c r="H286" s="30">
        <v>-45.371498000000003</v>
      </c>
      <c r="I286" s="30">
        <v>167.13200000000001</v>
      </c>
      <c r="J286" s="42" t="s">
        <v>915</v>
      </c>
      <c r="K286" s="83"/>
      <c r="L286" s="83"/>
      <c r="M286" s="83"/>
      <c r="N286" s="83"/>
      <c r="O286" s="30"/>
      <c r="P286" s="30">
        <v>1357022.0984</v>
      </c>
      <c r="Q286" s="30">
        <f>Table17[[#This Row],[ThDA1]]/1000000</f>
        <v>1.3570220984000001</v>
      </c>
      <c r="R286" s="30">
        <f>Table17[[#This Row],[ThDA1]]/100*5</f>
        <v>67851.104919999998</v>
      </c>
      <c r="S286" s="30">
        <v>1176979.58054</v>
      </c>
      <c r="T286" s="30">
        <f>Table17[[#This Row],[TwDA1]]/100*5</f>
        <v>58848.979026999994</v>
      </c>
      <c r="U286" s="30"/>
      <c r="V286" s="30">
        <v>1.3570220984000001</v>
      </c>
      <c r="W286" s="30">
        <f>Table17[[#This Row],[DA]]*1000000</f>
        <v>1357022.0984</v>
      </c>
      <c r="X286" s="30">
        <f>12*(POWER(Table17[[#This Row],[ThDA1]],0.66))</f>
        <v>133871.64908399992</v>
      </c>
      <c r="Y286" s="30"/>
      <c r="Z286" s="30"/>
      <c r="AA286" s="84">
        <f>0.02*POWER(Table17[[#This Row],[ThDA2]],1.95)</f>
        <v>3.6272249459627107E-2</v>
      </c>
      <c r="AB286" s="33"/>
      <c r="AC286" s="33"/>
      <c r="AD286" s="33" t="s">
        <v>27</v>
      </c>
      <c r="AE286" s="85"/>
      <c r="AF286" s="30"/>
      <c r="AG286" s="33"/>
      <c r="AH286" s="33"/>
      <c r="AI286" s="33"/>
      <c r="AJ286" s="33"/>
      <c r="AK286" s="33"/>
      <c r="AL286" s="83"/>
      <c r="AM286" s="86"/>
    </row>
    <row r="287" spans="1:39" ht="99.95" customHeight="1" x14ac:dyDescent="0.2">
      <c r="A287" s="33" t="s">
        <v>887</v>
      </c>
      <c r="B287" s="8" t="s">
        <v>838</v>
      </c>
      <c r="C287" s="33"/>
      <c r="D287" s="4">
        <v>286</v>
      </c>
      <c r="E287" s="52"/>
      <c r="F287" s="52"/>
      <c r="G287" s="52"/>
      <c r="H287" s="30">
        <v>-44.995998</v>
      </c>
      <c r="I287" s="30">
        <v>168.09299999999999</v>
      </c>
      <c r="J287" s="33" t="s">
        <v>367</v>
      </c>
      <c r="K287" s="83"/>
      <c r="L287" s="83"/>
      <c r="M287" s="83"/>
      <c r="N287" s="83"/>
      <c r="O287" s="30"/>
      <c r="P287" s="30">
        <v>2147810.0318</v>
      </c>
      <c r="Q287" s="30">
        <f>Table17[[#This Row],[ThDA1]]/1000000</f>
        <v>2.1478100318000002</v>
      </c>
      <c r="R287" s="30">
        <f>Table17[[#This Row],[ThDA1]]/100*5</f>
        <v>107390.50159</v>
      </c>
      <c r="S287" s="30">
        <v>2059934.5699700001</v>
      </c>
      <c r="T287" s="30">
        <f>Table17[[#This Row],[TwDA1]]/100*5</f>
        <v>102996.7284985</v>
      </c>
      <c r="U287" s="30"/>
      <c r="V287" s="30">
        <v>2.1478100318000002</v>
      </c>
      <c r="W287" s="30">
        <f>Table17[[#This Row],[DA]]*1000000</f>
        <v>2147810.0318</v>
      </c>
      <c r="X287" s="30">
        <f>12*(POWER(Table17[[#This Row],[ThDA1]],0.66))</f>
        <v>181258.55687232278</v>
      </c>
      <c r="Y287" s="30"/>
      <c r="Z287" s="30"/>
      <c r="AA287" s="84">
        <f>0.02*POWER(Table17[[#This Row],[ThDA2]],1.95)</f>
        <v>8.8801834025363555E-2</v>
      </c>
      <c r="AB287" s="33"/>
      <c r="AC287" s="33"/>
      <c r="AD287" s="33" t="s">
        <v>27</v>
      </c>
      <c r="AE287" s="85"/>
      <c r="AF287" s="30"/>
      <c r="AG287" s="33"/>
      <c r="AH287" s="33"/>
      <c r="AI287" s="33"/>
      <c r="AJ287" s="33"/>
      <c r="AK287" s="33"/>
      <c r="AL287" s="83"/>
      <c r="AM287" s="86"/>
    </row>
    <row r="288" spans="1:39" ht="99.95" customHeight="1" x14ac:dyDescent="0.2">
      <c r="A288" s="33" t="s">
        <v>903</v>
      </c>
      <c r="B288" s="8" t="s">
        <v>838</v>
      </c>
      <c r="C288" s="33"/>
      <c r="D288" s="83">
        <v>287</v>
      </c>
      <c r="E288" s="52"/>
      <c r="F288" s="52"/>
      <c r="G288" s="52"/>
      <c r="H288" s="30">
        <v>-44.242699000000002</v>
      </c>
      <c r="I288" s="30">
        <v>168.44501</v>
      </c>
      <c r="J288" s="33" t="s">
        <v>372</v>
      </c>
      <c r="K288" s="83"/>
      <c r="L288" s="83"/>
      <c r="M288" s="83"/>
      <c r="N288" s="83"/>
      <c r="O288" s="30"/>
      <c r="P288" s="30">
        <v>744376.11161100003</v>
      </c>
      <c r="Q288" s="30">
        <f>Table17[[#This Row],[ThDA1]]/1000000</f>
        <v>0.74437611161100004</v>
      </c>
      <c r="R288" s="49">
        <f>Table17[[#This Row],[ThDA2]]/100*5</f>
        <v>3.7218805580550005E-2</v>
      </c>
      <c r="S288" s="30">
        <v>698643.26424000005</v>
      </c>
      <c r="T288" s="30">
        <f>Table17[[#This Row],[TwDA1]]/100*5</f>
        <v>34932.163211999999</v>
      </c>
      <c r="U288" s="30"/>
      <c r="V288" s="30">
        <v>0.74437611161100004</v>
      </c>
      <c r="W288" s="30">
        <f>Table17[[#This Row],[DA]]*1000000</f>
        <v>744376.11161100003</v>
      </c>
      <c r="X288" s="30">
        <f>12*(POWER(Table17[[#This Row],[ThDA1]],0.66))</f>
        <v>90066.699465117184</v>
      </c>
      <c r="Y288" s="30"/>
      <c r="Z288" s="30"/>
      <c r="AA288" s="84">
        <f>0.02*POWER(Table17[[#This Row],[ThDA2]],1.95)</f>
        <v>1.1246703064643593E-2</v>
      </c>
      <c r="AB288" s="33"/>
      <c r="AC288" s="33"/>
      <c r="AD288" s="33" t="s">
        <v>27</v>
      </c>
      <c r="AE288" s="85"/>
      <c r="AF288" s="30"/>
      <c r="AG288" s="33"/>
      <c r="AH288" s="33"/>
      <c r="AI288" s="33"/>
      <c r="AJ288" s="33"/>
      <c r="AK288" s="33"/>
      <c r="AL288" s="83"/>
      <c r="AM288" s="86"/>
    </row>
    <row r="289" spans="1:39" ht="99.95" customHeight="1" x14ac:dyDescent="0.2">
      <c r="A289" s="33" t="s">
        <v>854</v>
      </c>
      <c r="B289" s="8" t="s">
        <v>838</v>
      </c>
      <c r="C289" s="33"/>
      <c r="D289" s="4">
        <v>288</v>
      </c>
      <c r="E289" s="52"/>
      <c r="F289" s="52"/>
      <c r="G289" s="52"/>
      <c r="H289" s="30">
        <v>-42.341000000000001</v>
      </c>
      <c r="I289" s="30">
        <v>173.33099000000001</v>
      </c>
      <c r="J289" s="33" t="s">
        <v>383</v>
      </c>
      <c r="K289" s="83"/>
      <c r="L289" s="83"/>
      <c r="M289" s="83"/>
      <c r="N289" s="83"/>
      <c r="O289" s="30"/>
      <c r="P289" s="30">
        <v>244621.58558300001</v>
      </c>
      <c r="Q289" s="30">
        <f>Table17[[#This Row],[ThDA1]]/1000000</f>
        <v>0.24462158558300001</v>
      </c>
      <c r="R289" s="30">
        <f>Table17[[#This Row],[ThDA1]]/100*5</f>
        <v>12231.079279150001</v>
      </c>
      <c r="S289" s="30">
        <v>210426.28556399999</v>
      </c>
      <c r="T289" s="30">
        <f>Table17[[#This Row],[TwDA1]]/100*5</f>
        <v>10521.3142782</v>
      </c>
      <c r="U289" s="30"/>
      <c r="V289" s="30">
        <v>0.24462158558300001</v>
      </c>
      <c r="W289" s="30">
        <f>Table17[[#This Row],[DA]]*1000000</f>
        <v>244621.58558300001</v>
      </c>
      <c r="X289" s="30">
        <f>12*(POWER(Table17[[#This Row],[ThDA1]],0.66))</f>
        <v>43210.351461940772</v>
      </c>
      <c r="Y289" s="30"/>
      <c r="Z289" s="30"/>
      <c r="AA289" s="84">
        <f>0.02*POWER(Table17[[#This Row],[ThDA2]],1.95)</f>
        <v>1.2840880682094969E-3</v>
      </c>
      <c r="AB289" s="33"/>
      <c r="AC289" s="33"/>
      <c r="AD289" s="33" t="s">
        <v>27</v>
      </c>
      <c r="AE289" s="85"/>
      <c r="AF289" s="30"/>
      <c r="AG289" s="33"/>
      <c r="AH289" s="33"/>
      <c r="AI289" s="33"/>
      <c r="AJ289" s="33"/>
      <c r="AK289" s="83" t="s">
        <v>855</v>
      </c>
      <c r="AL289" s="83"/>
      <c r="AM289" s="86"/>
    </row>
    <row r="290" spans="1:39" ht="99.95" customHeight="1" x14ac:dyDescent="0.2">
      <c r="A290" s="33" t="s">
        <v>862</v>
      </c>
      <c r="B290" s="8" t="s">
        <v>838</v>
      </c>
      <c r="C290" s="33"/>
      <c r="D290" s="4">
        <v>289</v>
      </c>
      <c r="E290" s="52"/>
      <c r="F290" s="52"/>
      <c r="G290" s="52"/>
      <c r="H290" s="30">
        <v>-42.408698999999999</v>
      </c>
      <c r="I290" s="30">
        <v>172.214</v>
      </c>
      <c r="J290" s="33" t="s">
        <v>916</v>
      </c>
      <c r="K290" s="83"/>
      <c r="L290" s="83"/>
      <c r="M290" s="83"/>
      <c r="N290" s="83"/>
      <c r="O290" s="30"/>
      <c r="P290" s="30">
        <v>1436335.3377100001</v>
      </c>
      <c r="Q290" s="30">
        <f>Table17[[#This Row],[ThDA1]]/1000000</f>
        <v>1.4363353377100001</v>
      </c>
      <c r="R290" s="30">
        <f>Table17[[#This Row],[ThDA1]]/100*5</f>
        <v>71816.766885499994</v>
      </c>
      <c r="S290" s="30">
        <v>1361954.5469800001</v>
      </c>
      <c r="T290" s="30">
        <f>Table17[[#This Row],[TwDA1]]/100*5</f>
        <v>68097.727349000008</v>
      </c>
      <c r="U290" s="30"/>
      <c r="V290" s="30">
        <v>1.4363353377100001</v>
      </c>
      <c r="W290" s="30">
        <f>Table17[[#This Row],[DA]]*1000000</f>
        <v>1436335.3377100001</v>
      </c>
      <c r="X290" s="30">
        <f>12*(POWER(Table17[[#This Row],[ThDA1]],0.66))</f>
        <v>138985.69529063336</v>
      </c>
      <c r="Y290" s="30"/>
      <c r="Z290" s="30"/>
      <c r="AA290" s="84">
        <f>0.02*POWER(Table17[[#This Row],[ThDA2]],1.95)</f>
        <v>4.052088240528201E-2</v>
      </c>
      <c r="AB290" s="33"/>
      <c r="AC290" s="33"/>
      <c r="AD290" s="33" t="s">
        <v>27</v>
      </c>
      <c r="AE290" s="85"/>
      <c r="AF290" s="30"/>
      <c r="AG290" s="33"/>
      <c r="AH290" s="33"/>
      <c r="AI290" s="33"/>
      <c r="AJ290" s="33"/>
      <c r="AK290" s="83" t="s">
        <v>863</v>
      </c>
      <c r="AL290" s="83"/>
      <c r="AM290" s="86"/>
    </row>
    <row r="291" spans="1:39" ht="99.95" customHeight="1" x14ac:dyDescent="0.2">
      <c r="A291" s="33" t="s">
        <v>860</v>
      </c>
      <c r="B291" s="8" t="s">
        <v>838</v>
      </c>
      <c r="C291" s="33"/>
      <c r="D291" s="83">
        <v>290</v>
      </c>
      <c r="E291" s="52"/>
      <c r="F291" s="52"/>
      <c r="G291" s="52"/>
      <c r="H291" s="30">
        <v>-42.066299000000001</v>
      </c>
      <c r="I291" s="30">
        <v>172.65799999999999</v>
      </c>
      <c r="J291" s="33" t="s">
        <v>86</v>
      </c>
      <c r="K291" s="83"/>
      <c r="L291" s="83"/>
      <c r="M291" s="83"/>
      <c r="N291" s="83"/>
      <c r="O291" s="30"/>
      <c r="P291" s="30">
        <v>917357.74598300003</v>
      </c>
      <c r="Q291" s="30">
        <f>Table17[[#This Row],[ThDA1]]/1000000</f>
        <v>0.91735774598300002</v>
      </c>
      <c r="R291" s="30">
        <f>Table17[[#This Row],[ThDA1]]/100*5</f>
        <v>45867.887299149996</v>
      </c>
      <c r="S291" s="30">
        <v>792065.04021500004</v>
      </c>
      <c r="T291" s="30">
        <f>Table17[[#This Row],[TwDA1]]/100*5</f>
        <v>39603.252010750002</v>
      </c>
      <c r="U291" s="30"/>
      <c r="V291" s="30">
        <v>0.91735774598300002</v>
      </c>
      <c r="W291" s="30">
        <f>Table17[[#This Row],[DA]]*1000000</f>
        <v>917357.74598300003</v>
      </c>
      <c r="X291" s="30">
        <f>12*(POWER(Table17[[#This Row],[ThDA1]],0.66))</f>
        <v>103384.82797117429</v>
      </c>
      <c r="Y291" s="30"/>
      <c r="Z291" s="30"/>
      <c r="AA291" s="84">
        <f>0.02*POWER(Table17[[#This Row],[ThDA2]],1.95)</f>
        <v>1.6903651247163805E-2</v>
      </c>
      <c r="AB291" s="33"/>
      <c r="AC291" s="33"/>
      <c r="AD291" s="33" t="s">
        <v>27</v>
      </c>
      <c r="AE291" s="85"/>
      <c r="AF291" s="30"/>
      <c r="AG291" s="33"/>
      <c r="AH291" s="33"/>
      <c r="AI291" s="33"/>
      <c r="AJ291" s="33"/>
      <c r="AK291" s="83" t="s">
        <v>861</v>
      </c>
      <c r="AL291" s="83"/>
      <c r="AM291" s="86"/>
    </row>
    <row r="292" spans="1:39" ht="99.95" customHeight="1" x14ac:dyDescent="0.2">
      <c r="A292" s="33" t="s">
        <v>885</v>
      </c>
      <c r="B292" s="8" t="s">
        <v>838</v>
      </c>
      <c r="C292" s="33"/>
      <c r="D292" s="4">
        <v>291</v>
      </c>
      <c r="E292" s="52"/>
      <c r="F292" s="52"/>
      <c r="G292" s="52"/>
      <c r="H292" s="30">
        <v>-45.372501</v>
      </c>
      <c r="I292" s="30">
        <v>167.37299999999999</v>
      </c>
      <c r="J292" s="33" t="s">
        <v>367</v>
      </c>
      <c r="K292" s="83"/>
      <c r="L292" s="83"/>
      <c r="M292" s="83"/>
      <c r="N292" s="83"/>
      <c r="O292" s="30"/>
      <c r="P292" s="30">
        <v>1182088.7453399999</v>
      </c>
      <c r="Q292" s="30">
        <f>Table17[[#This Row],[ThDA1]]/1000000</f>
        <v>1.18208874534</v>
      </c>
      <c r="R292" s="30">
        <f>Table17[[#This Row],[ThDA1]]/100*5</f>
        <v>59104.437266999994</v>
      </c>
      <c r="S292" s="30">
        <v>1001450.12246</v>
      </c>
      <c r="T292" s="30">
        <f>Table17[[#This Row],[TwDA1]]/100*5</f>
        <v>50072.506122999999</v>
      </c>
      <c r="U292" s="30"/>
      <c r="V292" s="30">
        <v>1.18208874534</v>
      </c>
      <c r="W292" s="30">
        <f>Table17[[#This Row],[DA]]*1000000</f>
        <v>1182088.7453399999</v>
      </c>
      <c r="X292" s="30">
        <f>12*(POWER(Table17[[#This Row],[ThDA1]],0.66))</f>
        <v>122216.62891337529</v>
      </c>
      <c r="Y292" s="30"/>
      <c r="Z292" s="30"/>
      <c r="AA292" s="84">
        <f>0.02*POWER(Table17[[#This Row],[ThDA2]],1.95)</f>
        <v>2.7713900692241014E-2</v>
      </c>
      <c r="AB292" s="33"/>
      <c r="AC292" s="33"/>
      <c r="AD292" s="33" t="s">
        <v>27</v>
      </c>
      <c r="AE292" s="85"/>
      <c r="AF292" s="30"/>
      <c r="AG292" s="33"/>
      <c r="AH292" s="33"/>
      <c r="AI292" s="33"/>
      <c r="AJ292" s="33"/>
      <c r="AK292" s="33"/>
      <c r="AL292" s="83"/>
      <c r="AM292" s="86"/>
    </row>
    <row r="293" spans="1:39" ht="99.95" customHeight="1" x14ac:dyDescent="0.2">
      <c r="A293" s="33" t="s">
        <v>889</v>
      </c>
      <c r="B293" s="8" t="s">
        <v>838</v>
      </c>
      <c r="C293" s="33"/>
      <c r="D293" s="4">
        <v>292</v>
      </c>
      <c r="E293" s="52"/>
      <c r="F293" s="52"/>
      <c r="G293" s="52"/>
      <c r="H293" s="30">
        <v>-45.051701000000001</v>
      </c>
      <c r="I293" s="30">
        <v>167.32300000000001</v>
      </c>
      <c r="J293" s="33" t="s">
        <v>917</v>
      </c>
      <c r="K293" s="83"/>
      <c r="L293" s="83"/>
      <c r="M293" s="83"/>
      <c r="N293" s="83"/>
      <c r="O293" s="30"/>
      <c r="P293" s="30">
        <v>1189331.59032</v>
      </c>
      <c r="Q293" s="30">
        <f>Table17[[#This Row],[ThDA1]]/1000000</f>
        <v>1.1893315903199999</v>
      </c>
      <c r="R293" s="30">
        <f>Table17[[#This Row],[ThDA1]]/100*5</f>
        <v>59466.579515999998</v>
      </c>
      <c r="S293" s="30">
        <v>1180913.27067</v>
      </c>
      <c r="T293" s="30">
        <f>Table17[[#This Row],[TwDA1]]/100*5</f>
        <v>59045.663533500003</v>
      </c>
      <c r="U293" s="30"/>
      <c r="V293" s="30">
        <v>1.1893315903199999</v>
      </c>
      <c r="W293" s="30">
        <f>Table17[[#This Row],[DA]]*1000000</f>
        <v>1189331.59032</v>
      </c>
      <c r="X293" s="30">
        <f>12*(POWER(Table17[[#This Row],[ThDA1]],0.66))</f>
        <v>122710.35033886733</v>
      </c>
      <c r="Y293" s="30"/>
      <c r="Z293" s="30"/>
      <c r="AA293" s="84">
        <f>0.02*POWER(Table17[[#This Row],[ThDA2]],1.95)</f>
        <v>2.8045988844563642E-2</v>
      </c>
      <c r="AB293" s="33"/>
      <c r="AC293" s="33"/>
      <c r="AD293" s="33" t="s">
        <v>27</v>
      </c>
      <c r="AE293" s="85"/>
      <c r="AF293" s="30"/>
      <c r="AG293" s="33"/>
      <c r="AH293" s="33"/>
      <c r="AI293" s="33"/>
      <c r="AJ293" s="33"/>
      <c r="AK293" s="33"/>
      <c r="AL293" s="83"/>
      <c r="AM293" s="86"/>
    </row>
    <row r="294" spans="1:39" ht="99.95" customHeight="1" x14ac:dyDescent="0.2">
      <c r="A294" s="33" t="s">
        <v>892</v>
      </c>
      <c r="B294" s="8" t="s">
        <v>838</v>
      </c>
      <c r="C294" s="33" t="s">
        <v>347</v>
      </c>
      <c r="D294" s="83">
        <v>293</v>
      </c>
      <c r="E294" s="52"/>
      <c r="F294" s="52"/>
      <c r="G294" s="52"/>
      <c r="H294" s="30">
        <v>-45.292099</v>
      </c>
      <c r="I294" s="30">
        <v>168.43100000000001</v>
      </c>
      <c r="J294" s="33" t="s">
        <v>373</v>
      </c>
      <c r="K294" s="83"/>
      <c r="L294" s="83"/>
      <c r="M294" s="83"/>
      <c r="N294" s="83"/>
      <c r="O294" s="30"/>
      <c r="P294" s="30">
        <v>223736.71928399999</v>
      </c>
      <c r="Q294" s="30">
        <f>Table17[[#This Row],[ThDA1]]/1000000</f>
        <v>0.22373671928399999</v>
      </c>
      <c r="R294" s="30">
        <f>Table17[[#This Row],[ThDA1]]/100*5</f>
        <v>11186.8359642</v>
      </c>
      <c r="S294" s="30">
        <v>192331.87551700001</v>
      </c>
      <c r="T294" s="30">
        <f>Table17[[#This Row],[TwDA1]]/100*5</f>
        <v>9616.5937758500004</v>
      </c>
      <c r="U294" s="30"/>
      <c r="V294" s="30">
        <v>0.22373671928399999</v>
      </c>
      <c r="W294" s="30">
        <f>Table17[[#This Row],[DA]]*1000000</f>
        <v>223736.71928399999</v>
      </c>
      <c r="X294" s="30">
        <f>12*(POWER(Table17[[#This Row],[ThDA1]],0.66))</f>
        <v>40738.763327248234</v>
      </c>
      <c r="Y294" s="30"/>
      <c r="Z294" s="30"/>
      <c r="AA294" s="84">
        <f>0.02*POWER(Table17[[#This Row],[ThDA2]],1.95)</f>
        <v>1.0789906059723955E-3</v>
      </c>
      <c r="AB294" s="33"/>
      <c r="AC294" s="33"/>
      <c r="AD294" s="33" t="s">
        <v>27</v>
      </c>
      <c r="AE294" s="85"/>
      <c r="AF294" s="30"/>
      <c r="AG294" s="33"/>
      <c r="AH294" s="33"/>
      <c r="AI294" s="33"/>
      <c r="AJ294" s="33"/>
      <c r="AK294" s="33"/>
      <c r="AL294" s="83"/>
      <c r="AM294" s="86"/>
    </row>
    <row r="295" spans="1:39" ht="99.95" customHeight="1" x14ac:dyDescent="0.2">
      <c r="A295" s="33" t="s">
        <v>868</v>
      </c>
      <c r="B295" s="8" t="s">
        <v>838</v>
      </c>
      <c r="C295" s="33"/>
      <c r="D295" s="4">
        <v>294</v>
      </c>
      <c r="E295" s="52"/>
      <c r="F295" s="52"/>
      <c r="G295" s="52"/>
      <c r="H295" s="30">
        <v>-42.735100000000003</v>
      </c>
      <c r="I295" s="30">
        <v>172.21700000000001</v>
      </c>
      <c r="J295" s="33" t="s">
        <v>400</v>
      </c>
      <c r="K295" s="83"/>
      <c r="L295" s="83"/>
      <c r="M295" s="83"/>
      <c r="N295" s="83"/>
      <c r="O295" s="30"/>
      <c r="P295" s="30">
        <v>93082.933545000007</v>
      </c>
      <c r="Q295" s="30">
        <f>Table17[[#This Row],[ThDA1]]/1000000</f>
        <v>9.308293354500001E-2</v>
      </c>
      <c r="R295" s="30">
        <f>Table17[[#This Row],[ThDA1]]/100*5</f>
        <v>4654.1466772499998</v>
      </c>
      <c r="S295" s="30">
        <v>84399.520665000004</v>
      </c>
      <c r="T295" s="30">
        <f>Table17[[#This Row],[TwDA1]]/100*5</f>
        <v>4219.97603325</v>
      </c>
      <c r="U295" s="30"/>
      <c r="V295" s="30">
        <v>9.308293354500001E-2</v>
      </c>
      <c r="W295" s="30">
        <f>Table17[[#This Row],[DA]]*1000000</f>
        <v>93082.933545000007</v>
      </c>
      <c r="X295" s="30">
        <f>12*(POWER(Table17[[#This Row],[ThDA1]],0.66))</f>
        <v>22836.812534956483</v>
      </c>
      <c r="Y295" s="30"/>
      <c r="Z295" s="30"/>
      <c r="AA295" s="84">
        <f>0.02*POWER(Table17[[#This Row],[ThDA2]],1.95)</f>
        <v>1.9513115543457797E-4</v>
      </c>
      <c r="AB295" s="33"/>
      <c r="AC295" s="33"/>
      <c r="AD295" s="33" t="s">
        <v>27</v>
      </c>
      <c r="AE295" s="85"/>
      <c r="AF295" s="30"/>
      <c r="AG295" s="33"/>
      <c r="AH295" s="33"/>
      <c r="AI295" s="33"/>
      <c r="AJ295" s="33"/>
      <c r="AK295" s="83" t="s">
        <v>869</v>
      </c>
      <c r="AL295" s="83"/>
      <c r="AM295" s="86"/>
    </row>
    <row r="296" spans="1:39" ht="99.95" customHeight="1" x14ac:dyDescent="0.2">
      <c r="A296" s="33" t="s">
        <v>895</v>
      </c>
      <c r="B296" s="8" t="s">
        <v>838</v>
      </c>
      <c r="C296" s="33"/>
      <c r="D296" s="4">
        <v>295</v>
      </c>
      <c r="E296" s="52"/>
      <c r="F296" s="52"/>
      <c r="G296" s="52"/>
      <c r="H296" s="30">
        <v>-45.010399</v>
      </c>
      <c r="I296" s="30">
        <v>167.34800999999999</v>
      </c>
      <c r="J296" s="33" t="s">
        <v>917</v>
      </c>
      <c r="K296" s="83"/>
      <c r="L296" s="83"/>
      <c r="M296" s="83"/>
      <c r="N296" s="83"/>
      <c r="O296" s="30"/>
      <c r="P296" s="30">
        <v>480180.79628100002</v>
      </c>
      <c r="Q296" s="30">
        <f>Table17[[#This Row],[ThDA1]]/1000000</f>
        <v>0.48018079628100002</v>
      </c>
      <c r="R296" s="30">
        <f>Table17[[#This Row],[ThDA1]]/100*5</f>
        <v>24009.039814050004</v>
      </c>
      <c r="S296" s="30">
        <v>400123.62980300002</v>
      </c>
      <c r="T296" s="30">
        <f>Table17[[#This Row],[TwDA1]]/100*5</f>
        <v>20006.181490150004</v>
      </c>
      <c r="U296" s="30"/>
      <c r="V296" s="30">
        <v>0.48018079628100002</v>
      </c>
      <c r="W296" s="30">
        <f>Table17[[#This Row],[DA]]*1000000</f>
        <v>480180.79628100002</v>
      </c>
      <c r="X296" s="30">
        <f>12*(POWER(Table17[[#This Row],[ThDA1]],0.66))</f>
        <v>67438.578237902533</v>
      </c>
      <c r="Y296" s="30"/>
      <c r="Z296" s="30"/>
      <c r="AA296" s="84">
        <f>0.02*POWER(Table17[[#This Row],[ThDA2]],1.95)</f>
        <v>4.7837594287373428E-3</v>
      </c>
      <c r="AB296" s="33"/>
      <c r="AC296" s="33"/>
      <c r="AD296" s="33" t="s">
        <v>27</v>
      </c>
      <c r="AE296" s="85"/>
      <c r="AF296" s="30"/>
      <c r="AG296" s="33"/>
      <c r="AH296" s="33"/>
      <c r="AI296" s="33"/>
      <c r="AJ296" s="33"/>
      <c r="AK296" s="33"/>
      <c r="AL296" s="83"/>
      <c r="AM296" s="86"/>
    </row>
    <row r="297" spans="1:39" ht="99.95" customHeight="1" x14ac:dyDescent="0.2">
      <c r="A297" s="33" t="s">
        <v>864</v>
      </c>
      <c r="B297" s="8" t="s">
        <v>838</v>
      </c>
      <c r="C297" s="33"/>
      <c r="D297" s="83">
        <v>296</v>
      </c>
      <c r="E297" s="52"/>
      <c r="F297" s="52"/>
      <c r="G297" s="52"/>
      <c r="H297" s="30">
        <v>-42.747199999999999</v>
      </c>
      <c r="I297" s="30">
        <v>172.16498999999999</v>
      </c>
      <c r="J297" s="33" t="s">
        <v>400</v>
      </c>
      <c r="K297" s="83"/>
      <c r="L297" s="83"/>
      <c r="M297" s="83"/>
      <c r="N297" s="83"/>
      <c r="O297" s="30"/>
      <c r="P297" s="30">
        <v>294270.87424199999</v>
      </c>
      <c r="Q297" s="30">
        <f>Table17[[#This Row],[ThDA1]]/1000000</f>
        <v>0.29427087424199999</v>
      </c>
      <c r="R297" s="30">
        <f>Table17[[#This Row],[ThDA1]]/100*5</f>
        <v>14713.5437121</v>
      </c>
      <c r="S297" s="30">
        <v>274708.85971699998</v>
      </c>
      <c r="T297" s="30">
        <f>Table17[[#This Row],[TwDA1]]/100*5</f>
        <v>13735.442985850001</v>
      </c>
      <c r="U297" s="30"/>
      <c r="V297" s="30">
        <v>0.29427087424199999</v>
      </c>
      <c r="W297" s="30">
        <f>Table17[[#This Row],[DA]]*1000000</f>
        <v>294270.87424199999</v>
      </c>
      <c r="X297" s="30">
        <f>12*(POWER(Table17[[#This Row],[ThDA1]],0.66))</f>
        <v>48815.130032503526</v>
      </c>
      <c r="Y297" s="30"/>
      <c r="Z297" s="30"/>
      <c r="AA297" s="84">
        <f>0.02*POWER(Table17[[#This Row],[ThDA2]],1.95)</f>
        <v>1.841141599202461E-3</v>
      </c>
      <c r="AB297" s="33"/>
      <c r="AC297" s="33"/>
      <c r="AD297" s="33" t="s">
        <v>27</v>
      </c>
      <c r="AE297" s="85"/>
      <c r="AF297" s="30"/>
      <c r="AG297" s="33"/>
      <c r="AH297" s="33"/>
      <c r="AI297" s="33"/>
      <c r="AJ297" s="33"/>
      <c r="AK297" s="83" t="s">
        <v>865</v>
      </c>
      <c r="AL297" s="83"/>
      <c r="AM297" s="86"/>
    </row>
    <row r="298" spans="1:39" ht="99.95" customHeight="1" x14ac:dyDescent="0.2">
      <c r="A298" s="33" t="s">
        <v>883</v>
      </c>
      <c r="B298" s="8" t="s">
        <v>838</v>
      </c>
      <c r="C298" s="33"/>
      <c r="D298" s="4">
        <v>297</v>
      </c>
      <c r="E298" s="52"/>
      <c r="F298" s="52"/>
      <c r="G298" s="52"/>
      <c r="H298" s="30">
        <v>-45.111300999999997</v>
      </c>
      <c r="I298" s="30">
        <v>167.53700000000001</v>
      </c>
      <c r="J298" s="33" t="s">
        <v>367</v>
      </c>
      <c r="K298" s="83"/>
      <c r="L298" s="83"/>
      <c r="M298" s="83"/>
      <c r="N298" s="83"/>
      <c r="O298" s="30"/>
      <c r="P298" s="30">
        <v>4189275.72199</v>
      </c>
      <c r="Q298" s="30">
        <f>Table17[[#This Row],[ThDA1]]/1000000</f>
        <v>4.1892757219899996</v>
      </c>
      <c r="R298" s="30">
        <f>Table17[[#This Row],[ThDA1]]/100*5</f>
        <v>209463.78609949999</v>
      </c>
      <c r="S298" s="30">
        <v>4109294.02318</v>
      </c>
      <c r="T298" s="30">
        <f>Table17[[#This Row],[TwDA1]]/100*5</f>
        <v>205464.70115899999</v>
      </c>
      <c r="U298" s="30"/>
      <c r="V298" s="30">
        <v>4.1892757219899996</v>
      </c>
      <c r="W298" s="30">
        <f>Table17[[#This Row],[DA]]*1000000</f>
        <v>4189275.7219899995</v>
      </c>
      <c r="X298" s="30">
        <f>12*(POWER(Table17[[#This Row],[ThDA1]],0.66))</f>
        <v>281703.9584660338</v>
      </c>
      <c r="Y298" s="30"/>
      <c r="Z298" s="30"/>
      <c r="AA298" s="84">
        <f>0.02*POWER(Table17[[#This Row],[ThDA2]],1.95)</f>
        <v>0.32673897191388135</v>
      </c>
      <c r="AB298" s="33"/>
      <c r="AC298" s="33"/>
      <c r="AD298" s="33" t="s">
        <v>27</v>
      </c>
      <c r="AE298" s="85"/>
      <c r="AF298" s="30"/>
      <c r="AG298" s="33"/>
      <c r="AH298" s="33"/>
      <c r="AI298" s="33"/>
      <c r="AJ298" s="33"/>
      <c r="AK298" s="33"/>
      <c r="AL298" s="83"/>
      <c r="AM298" s="86"/>
    </row>
    <row r="299" spans="1:39" ht="99.95" customHeight="1" x14ac:dyDescent="0.2">
      <c r="A299" s="33" t="s">
        <v>904</v>
      </c>
      <c r="B299" s="8" t="s">
        <v>838</v>
      </c>
      <c r="C299" s="33"/>
      <c r="D299" s="4">
        <v>298</v>
      </c>
      <c r="E299" s="52"/>
      <c r="F299" s="52"/>
      <c r="G299" s="52"/>
      <c r="H299" s="30">
        <v>-44.228298000000002</v>
      </c>
      <c r="I299" s="30">
        <v>168.47900000000001</v>
      </c>
      <c r="J299" s="33" t="s">
        <v>372</v>
      </c>
      <c r="K299" s="83"/>
      <c r="L299" s="83"/>
      <c r="M299" s="83"/>
      <c r="N299" s="83"/>
      <c r="O299" s="30"/>
      <c r="P299" s="30">
        <v>579665.60599199997</v>
      </c>
      <c r="Q299" s="30">
        <f>Table17[[#This Row],[ThDA1]]/1000000</f>
        <v>0.57966560599200001</v>
      </c>
      <c r="R299" s="30">
        <f>Table17[[#This Row],[ThDA1]]/100*5</f>
        <v>28983.280299599995</v>
      </c>
      <c r="S299" s="30">
        <v>521596.84169999999</v>
      </c>
      <c r="T299" s="30">
        <f>Table17[[#This Row],[TwDA1]]/100*5</f>
        <v>26079.842085</v>
      </c>
      <c r="U299" s="30"/>
      <c r="V299" s="30">
        <v>0.57966560599200001</v>
      </c>
      <c r="W299" s="30">
        <f>Table17[[#This Row],[DA]]*1000000</f>
        <v>579665.60599199997</v>
      </c>
      <c r="X299" s="30">
        <f>12*(POWER(Table17[[#This Row],[ThDA1]],0.66))</f>
        <v>76362.197470798652</v>
      </c>
      <c r="Y299" s="30"/>
      <c r="Z299" s="30"/>
      <c r="AA299" s="84">
        <f>0.02*POWER(Table17[[#This Row],[ThDA2]],1.95)</f>
        <v>6.9059938021701142E-3</v>
      </c>
      <c r="AB299" s="33"/>
      <c r="AC299" s="33"/>
      <c r="AD299" s="33" t="s">
        <v>27</v>
      </c>
      <c r="AE299" s="85"/>
      <c r="AF299" s="30"/>
      <c r="AG299" s="33"/>
      <c r="AH299" s="33"/>
      <c r="AI299" s="33"/>
      <c r="AJ299" s="33"/>
      <c r="AK299" s="33"/>
      <c r="AL299" s="83"/>
      <c r="AM299" s="86"/>
    </row>
    <row r="300" spans="1:39" ht="99.95" customHeight="1" x14ac:dyDescent="0.2">
      <c r="A300" s="33" t="s">
        <v>888</v>
      </c>
      <c r="B300" s="8" t="s">
        <v>838</v>
      </c>
      <c r="C300" s="33"/>
      <c r="D300" s="83">
        <v>299</v>
      </c>
      <c r="E300" s="52"/>
      <c r="F300" s="52"/>
      <c r="G300" s="52"/>
      <c r="H300" s="30">
        <v>-45.107899000000003</v>
      </c>
      <c r="I300" s="30">
        <v>167.702</v>
      </c>
      <c r="J300" s="33" t="s">
        <v>367</v>
      </c>
      <c r="K300" s="83"/>
      <c r="L300" s="83"/>
      <c r="M300" s="83"/>
      <c r="N300" s="83"/>
      <c r="O300" s="30"/>
      <c r="P300" s="30">
        <v>984842.82610800001</v>
      </c>
      <c r="Q300" s="30">
        <f>Table17[[#This Row],[ThDA1]]/1000000</f>
        <v>0.984842826108</v>
      </c>
      <c r="R300" s="30">
        <f>Table17[[#This Row],[ThDA1]]/100*5</f>
        <v>49242.1413054</v>
      </c>
      <c r="S300" s="30">
        <v>892330.64483300003</v>
      </c>
      <c r="T300" s="30">
        <f>Table17[[#This Row],[TwDA1]]/100*5</f>
        <v>44616.532241649998</v>
      </c>
      <c r="U300" s="30"/>
      <c r="V300" s="30">
        <v>0.984842826108</v>
      </c>
      <c r="W300" s="30">
        <f>Table17[[#This Row],[DA]]*1000000</f>
        <v>984842.82610800001</v>
      </c>
      <c r="X300" s="30">
        <f>12*(POWER(Table17[[#This Row],[ThDA1]],0.66))</f>
        <v>108343.6386587684</v>
      </c>
      <c r="Y300" s="30"/>
      <c r="Z300" s="30"/>
      <c r="AA300" s="84">
        <f>0.02*POWER(Table17[[#This Row],[ThDA2]],1.95)</f>
        <v>1.9413127229673446E-2</v>
      </c>
      <c r="AB300" s="33"/>
      <c r="AC300" s="33"/>
      <c r="AD300" s="33" t="s">
        <v>27</v>
      </c>
      <c r="AE300" s="85"/>
      <c r="AF300" s="30"/>
      <c r="AG300" s="33"/>
      <c r="AH300" s="33"/>
      <c r="AI300" s="33"/>
      <c r="AJ300" s="33"/>
      <c r="AK300" s="33"/>
      <c r="AL300" s="83"/>
      <c r="AM300" s="86"/>
    </row>
    <row r="301" spans="1:39" ht="99.95" customHeight="1" x14ac:dyDescent="0.2">
      <c r="A301" s="33" t="s">
        <v>900</v>
      </c>
      <c r="B301" s="8" t="s">
        <v>838</v>
      </c>
      <c r="C301" s="33"/>
      <c r="D301" s="4">
        <v>300</v>
      </c>
      <c r="E301" s="52"/>
      <c r="F301" s="52"/>
      <c r="G301" s="52"/>
      <c r="H301" s="30">
        <v>-45.0961</v>
      </c>
      <c r="I301" s="30">
        <v>167.68600000000001</v>
      </c>
      <c r="J301" s="33" t="s">
        <v>367</v>
      </c>
      <c r="K301" s="83"/>
      <c r="L301" s="83"/>
      <c r="M301" s="83"/>
      <c r="N301" s="83"/>
      <c r="O301" s="30"/>
      <c r="P301" s="30">
        <v>490212.36295400001</v>
      </c>
      <c r="Q301" s="30">
        <f>Table17[[#This Row],[ThDA1]]/1000000</f>
        <v>0.490212362954</v>
      </c>
      <c r="R301" s="30">
        <f>Table17[[#This Row],[ThDA1]]/100*5</f>
        <v>24510.618147700003</v>
      </c>
      <c r="S301" s="30">
        <v>459846.92456399999</v>
      </c>
      <c r="T301" s="30">
        <f>Table17[[#This Row],[TwDA1]]/100*5</f>
        <v>22992.3462282</v>
      </c>
      <c r="U301" s="30"/>
      <c r="V301" s="30">
        <v>0.490212362954</v>
      </c>
      <c r="W301" s="30">
        <f>Table17[[#This Row],[DA]]*1000000</f>
        <v>490212.36295400001</v>
      </c>
      <c r="X301" s="30">
        <f>12*(POWER(Table17[[#This Row],[ThDA1]],0.66))</f>
        <v>68365.163613589277</v>
      </c>
      <c r="Y301" s="30"/>
      <c r="Z301" s="30"/>
      <c r="AA301" s="84">
        <f>0.02*POWER(Table17[[#This Row],[ThDA2]],1.95)</f>
        <v>4.9805729119981202E-3</v>
      </c>
      <c r="AB301" s="33"/>
      <c r="AC301" s="33"/>
      <c r="AD301" s="33" t="s">
        <v>27</v>
      </c>
      <c r="AE301" s="85"/>
      <c r="AF301" s="30"/>
      <c r="AG301" s="33"/>
      <c r="AH301" s="33"/>
      <c r="AI301" s="33"/>
      <c r="AJ301" s="33"/>
      <c r="AK301" s="33"/>
      <c r="AL301" s="83"/>
      <c r="AM301" s="86"/>
    </row>
    <row r="302" spans="1:39" ht="99.95" customHeight="1" x14ac:dyDescent="0.2">
      <c r="A302" s="33" t="s">
        <v>870</v>
      </c>
      <c r="B302" s="8" t="s">
        <v>838</v>
      </c>
      <c r="C302" s="33"/>
      <c r="D302" s="4">
        <v>301</v>
      </c>
      <c r="E302" s="52"/>
      <c r="F302" s="52"/>
      <c r="G302" s="52"/>
      <c r="H302" s="30">
        <v>-42.025700000000001</v>
      </c>
      <c r="I302" s="30">
        <v>172.89400000000001</v>
      </c>
      <c r="J302" s="33" t="s">
        <v>380</v>
      </c>
      <c r="K302" s="83"/>
      <c r="L302" s="83"/>
      <c r="M302" s="83"/>
      <c r="N302" s="83"/>
      <c r="O302" s="30"/>
      <c r="P302" s="30">
        <v>298768.33315800002</v>
      </c>
      <c r="Q302" s="30">
        <f>Table17[[#This Row],[ThDA1]]/1000000</f>
        <v>0.298768333158</v>
      </c>
      <c r="R302" s="30">
        <f>Table17[[#This Row],[ThDA1]]/100*5</f>
        <v>14938.416657900001</v>
      </c>
      <c r="S302" s="30">
        <v>270293.78513999999</v>
      </c>
      <c r="T302" s="30">
        <f>Table17[[#This Row],[TwDA1]]/100*5</f>
        <v>13514.689257</v>
      </c>
      <c r="U302" s="30"/>
      <c r="V302" s="30">
        <v>0.298768333158</v>
      </c>
      <c r="W302" s="30">
        <f>Table17[[#This Row],[DA]]*1000000</f>
        <v>298768.33315800002</v>
      </c>
      <c r="X302" s="30">
        <f>12*(POWER(Table17[[#This Row],[ThDA1]],0.66))</f>
        <v>49306.259648101113</v>
      </c>
      <c r="Y302" s="30"/>
      <c r="Z302" s="30"/>
      <c r="AA302" s="84">
        <f>0.02*POWER(Table17[[#This Row],[ThDA2]],1.95)</f>
        <v>1.8964106943572688E-3</v>
      </c>
      <c r="AB302" s="33"/>
      <c r="AC302" s="33"/>
      <c r="AD302" s="33" t="s">
        <v>27</v>
      </c>
      <c r="AE302" s="85"/>
      <c r="AF302" s="30"/>
      <c r="AG302" s="33"/>
      <c r="AH302" s="33"/>
      <c r="AI302" s="33"/>
      <c r="AJ302" s="33"/>
      <c r="AK302" s="83" t="s">
        <v>871</v>
      </c>
      <c r="AL302" s="83"/>
      <c r="AM302" s="86"/>
    </row>
    <row r="303" spans="1:39" ht="99.95" customHeight="1" x14ac:dyDescent="0.2">
      <c r="A303" s="33" t="s">
        <v>893</v>
      </c>
      <c r="B303" s="8" t="s">
        <v>838</v>
      </c>
      <c r="C303" s="33"/>
      <c r="D303" s="83">
        <v>302</v>
      </c>
      <c r="E303" s="52"/>
      <c r="F303" s="52"/>
      <c r="G303" s="52"/>
      <c r="H303" s="30">
        <v>-45.429198999999997</v>
      </c>
      <c r="I303" s="30">
        <v>166.90799999999999</v>
      </c>
      <c r="J303" s="33" t="s">
        <v>918</v>
      </c>
      <c r="K303" s="83"/>
      <c r="L303" s="83"/>
      <c r="M303" s="83"/>
      <c r="N303" s="83"/>
      <c r="O303" s="30"/>
      <c r="P303" s="30">
        <v>287091.86414100003</v>
      </c>
      <c r="Q303" s="30">
        <f>Table17[[#This Row],[ThDA1]]/1000000</f>
        <v>0.28709186414100002</v>
      </c>
      <c r="R303" s="30">
        <f>Table17[[#This Row],[ThDA1]]/100*5</f>
        <v>14354.593207050002</v>
      </c>
      <c r="S303" s="30">
        <v>258679.528486</v>
      </c>
      <c r="T303" s="30">
        <f>Table17[[#This Row],[TwDA1]]/100*5</f>
        <v>12933.976424299999</v>
      </c>
      <c r="U303" s="30"/>
      <c r="V303" s="30">
        <v>0.28709186414100002</v>
      </c>
      <c r="W303" s="30">
        <f>Table17[[#This Row],[DA]]*1000000</f>
        <v>287091.86414100003</v>
      </c>
      <c r="X303" s="30">
        <f>12*(POWER(Table17[[#This Row],[ThDA1]],0.66))</f>
        <v>48025.846707142373</v>
      </c>
      <c r="Y303" s="30"/>
      <c r="Z303" s="30"/>
      <c r="AA303" s="84">
        <f>0.02*POWER(Table17[[#This Row],[ThDA2]],1.95)</f>
        <v>1.7545700908361908E-3</v>
      </c>
      <c r="AB303" s="33"/>
      <c r="AC303" s="33"/>
      <c r="AD303" s="33" t="s">
        <v>27</v>
      </c>
      <c r="AE303" s="85"/>
      <c r="AF303" s="30"/>
      <c r="AG303" s="33"/>
      <c r="AH303" s="33"/>
      <c r="AI303" s="33"/>
      <c r="AJ303" s="33"/>
      <c r="AK303" s="33" t="s">
        <v>919</v>
      </c>
      <c r="AL303" s="83"/>
      <c r="AM303" s="86"/>
    </row>
    <row r="304" spans="1:39" ht="99.95" customHeight="1" x14ac:dyDescent="0.2">
      <c r="A304" s="33" t="s">
        <v>880</v>
      </c>
      <c r="B304" s="8" t="s">
        <v>838</v>
      </c>
      <c r="C304" s="33"/>
      <c r="D304" s="4">
        <v>303</v>
      </c>
      <c r="E304" s="52"/>
      <c r="F304" s="52"/>
      <c r="G304" s="52"/>
      <c r="H304" s="30">
        <v>-44.132801000000001</v>
      </c>
      <c r="I304" s="30">
        <v>168.80099000000001</v>
      </c>
      <c r="J304" s="33" t="s">
        <v>391</v>
      </c>
      <c r="K304" s="83"/>
      <c r="L304" s="83"/>
      <c r="M304" s="83"/>
      <c r="N304" s="83"/>
      <c r="O304" s="30"/>
      <c r="P304" s="30">
        <v>873501.37227099994</v>
      </c>
      <c r="Q304" s="30">
        <f>Table17[[#This Row],[ThDA1]]/1000000</f>
        <v>0.87350137227099989</v>
      </c>
      <c r="R304" s="30">
        <f>Table17[[#This Row],[ThDA1]]/100*5</f>
        <v>43675.068613549993</v>
      </c>
      <c r="S304" s="30">
        <v>866875.40560900001</v>
      </c>
      <c r="T304" s="30">
        <f>Table17[[#This Row],[TwDA1]]/100*5</f>
        <v>43343.77028045</v>
      </c>
      <c r="U304" s="30"/>
      <c r="V304" s="30">
        <v>0.87350137227099989</v>
      </c>
      <c r="W304" s="30">
        <f>Table17[[#This Row],[DA]]*1000000</f>
        <v>873501.37227099994</v>
      </c>
      <c r="X304" s="30">
        <f>12*(POWER(Table17[[#This Row],[ThDA1]],0.66))</f>
        <v>100095.65285078483</v>
      </c>
      <c r="Y304" s="30"/>
      <c r="Z304" s="30"/>
      <c r="AA304" s="84">
        <f>0.02*POWER(Table17[[#This Row],[ThDA2]],1.95)</f>
        <v>1.5363635649792857E-2</v>
      </c>
      <c r="AB304" s="33"/>
      <c r="AC304" s="33"/>
      <c r="AD304" s="33" t="s">
        <v>27</v>
      </c>
      <c r="AE304" s="85"/>
      <c r="AF304" s="30"/>
      <c r="AG304" s="33"/>
      <c r="AH304" s="33"/>
      <c r="AI304" s="33"/>
      <c r="AJ304" s="33"/>
      <c r="AK304" s="33"/>
      <c r="AL304" s="83"/>
      <c r="AM304" s="86"/>
    </row>
    <row r="305" spans="1:39" ht="99.95" customHeight="1" x14ac:dyDescent="0.2">
      <c r="A305" s="33" t="s">
        <v>899</v>
      </c>
      <c r="B305" s="8" t="s">
        <v>838</v>
      </c>
      <c r="C305" s="33"/>
      <c r="D305" s="4">
        <v>304</v>
      </c>
      <c r="E305" s="52"/>
      <c r="F305" s="52"/>
      <c r="G305" s="52"/>
      <c r="H305" s="30">
        <v>-45.703701000000002</v>
      </c>
      <c r="I305" s="30">
        <v>167.34398999999999</v>
      </c>
      <c r="J305" s="33" t="s">
        <v>367</v>
      </c>
      <c r="K305" s="83"/>
      <c r="L305" s="83"/>
      <c r="M305" s="83"/>
      <c r="N305" s="83"/>
      <c r="O305" s="30"/>
      <c r="P305" s="30">
        <v>2376711.42135</v>
      </c>
      <c r="Q305" s="30">
        <f>Table17[[#This Row],[ThDA1]]/1000000</f>
        <v>2.37671142135</v>
      </c>
      <c r="R305" s="30">
        <f>Table17[[#This Row],[ThDA1]]/100*5</f>
        <v>118835.5710675</v>
      </c>
      <c r="S305" s="30">
        <v>2256227.1765200002</v>
      </c>
      <c r="T305" s="30">
        <f>Table17[[#This Row],[TwDA1]]/100*5</f>
        <v>112811.35882600001</v>
      </c>
      <c r="U305" s="30"/>
      <c r="V305" s="30">
        <v>2.37671142135</v>
      </c>
      <c r="W305" s="30">
        <f>Table17[[#This Row],[DA]]*1000000</f>
        <v>2376711.42135</v>
      </c>
      <c r="X305" s="30">
        <f>12*(POWER(Table17[[#This Row],[ThDA1]],0.66))</f>
        <v>193787.47550960493</v>
      </c>
      <c r="Y305" s="30"/>
      <c r="Z305" s="30"/>
      <c r="AA305" s="84">
        <f>0.02*POWER(Table17[[#This Row],[ThDA2]],1.95)</f>
        <v>0.10818924233932388</v>
      </c>
      <c r="AB305" s="33"/>
      <c r="AC305" s="33"/>
      <c r="AD305" s="33" t="s">
        <v>27</v>
      </c>
      <c r="AE305" s="85"/>
      <c r="AF305" s="30"/>
      <c r="AG305" s="33"/>
      <c r="AH305" s="33"/>
      <c r="AI305" s="33"/>
      <c r="AJ305" s="33"/>
      <c r="AK305" s="33"/>
      <c r="AL305" s="83"/>
      <c r="AM305" s="86"/>
    </row>
    <row r="306" spans="1:39" ht="99.95" customHeight="1" x14ac:dyDescent="0.2">
      <c r="A306" s="33" t="s">
        <v>897</v>
      </c>
      <c r="B306" s="8" t="s">
        <v>838</v>
      </c>
      <c r="C306" s="33"/>
      <c r="D306" s="83">
        <v>305</v>
      </c>
      <c r="E306" s="52"/>
      <c r="F306" s="52"/>
      <c r="G306" s="52"/>
      <c r="H306" s="30">
        <v>-46.066200000000002</v>
      </c>
      <c r="I306" s="30">
        <v>167.291</v>
      </c>
      <c r="J306" s="33" t="s">
        <v>920</v>
      </c>
      <c r="K306" s="83"/>
      <c r="L306" s="83"/>
      <c r="M306" s="83"/>
      <c r="N306" s="83"/>
      <c r="O306" s="30"/>
      <c r="P306" s="30">
        <v>271323.24871199997</v>
      </c>
      <c r="Q306" s="30">
        <f>Table17[[#This Row],[ThDA1]]/1000000</f>
        <v>0.27132324871199998</v>
      </c>
      <c r="R306" s="30">
        <f>Table17[[#This Row],[ThDA1]]/100*5</f>
        <v>13566.162435599999</v>
      </c>
      <c r="S306" s="30">
        <v>265585.059022</v>
      </c>
      <c r="T306" s="30">
        <f>Table17[[#This Row],[TwDA1]]/100*5</f>
        <v>13279.252951099999</v>
      </c>
      <c r="U306" s="30"/>
      <c r="V306" s="30">
        <v>0.27132324871199998</v>
      </c>
      <c r="W306" s="30">
        <f>Table17[[#This Row],[DA]]*1000000</f>
        <v>271323.24871199997</v>
      </c>
      <c r="X306" s="30">
        <f>12*(POWER(Table17[[#This Row],[ThDA1]],0.66))</f>
        <v>46268.207185133724</v>
      </c>
      <c r="Y306" s="30"/>
      <c r="Z306" s="30"/>
      <c r="AA306" s="84">
        <f>0.02*POWER(Table17[[#This Row],[ThDA2]],1.95)</f>
        <v>1.5715552804740937E-3</v>
      </c>
      <c r="AB306" s="33"/>
      <c r="AC306" s="33"/>
      <c r="AD306" s="33" t="s">
        <v>27</v>
      </c>
      <c r="AE306" s="85"/>
      <c r="AF306" s="30"/>
      <c r="AG306" s="33"/>
      <c r="AH306" s="33"/>
      <c r="AI306" s="33"/>
      <c r="AJ306" s="33"/>
      <c r="AK306" s="33"/>
      <c r="AL306" s="83"/>
      <c r="AM306" s="86"/>
    </row>
    <row r="307" spans="1:39" ht="99.95" customHeight="1" x14ac:dyDescent="0.2">
      <c r="A307" s="33" t="s">
        <v>886</v>
      </c>
      <c r="B307" s="8" t="s">
        <v>838</v>
      </c>
      <c r="C307" s="33"/>
      <c r="D307" s="4">
        <v>306</v>
      </c>
      <c r="E307" s="52"/>
      <c r="F307" s="52"/>
      <c r="G307" s="52"/>
      <c r="H307" s="30">
        <v>-44.859099999999998</v>
      </c>
      <c r="I307" s="30">
        <v>167.73500000000001</v>
      </c>
      <c r="J307" s="33" t="s">
        <v>367</v>
      </c>
      <c r="K307" s="83"/>
      <c r="L307" s="83"/>
      <c r="M307" s="83"/>
      <c r="N307" s="83"/>
      <c r="O307" s="30"/>
      <c r="P307" s="30">
        <v>375105.47401900002</v>
      </c>
      <c r="Q307" s="30">
        <f>Table17[[#This Row],[ThDA1]]/1000000</f>
        <v>0.37510547401900002</v>
      </c>
      <c r="R307" s="30">
        <f>Table17[[#This Row],[ThDA1]]/100*5</f>
        <v>18755.273700950002</v>
      </c>
      <c r="S307" s="30">
        <v>330396.531793</v>
      </c>
      <c r="T307" s="30">
        <f>Table17[[#This Row],[TwDA1]]/100*5</f>
        <v>16519.826589649998</v>
      </c>
      <c r="U307" s="30"/>
      <c r="V307" s="30">
        <v>0.37510547401900002</v>
      </c>
      <c r="W307" s="30">
        <f>Table17[[#This Row],[DA]]*1000000</f>
        <v>375105.47401900002</v>
      </c>
      <c r="X307" s="30">
        <f>12*(POWER(Table17[[#This Row],[ThDA1]],0.66))</f>
        <v>57295.760903756774</v>
      </c>
      <c r="Y307" s="30"/>
      <c r="Z307" s="30"/>
      <c r="AA307" s="84">
        <f>0.02*POWER(Table17[[#This Row],[ThDA2]],1.95)</f>
        <v>2.9554875180051862E-3</v>
      </c>
      <c r="AB307" s="33"/>
      <c r="AC307" s="33"/>
      <c r="AD307" s="33" t="s">
        <v>27</v>
      </c>
      <c r="AE307" s="85"/>
      <c r="AF307" s="30"/>
      <c r="AG307" s="33"/>
      <c r="AH307" s="33"/>
      <c r="AI307" s="33"/>
      <c r="AJ307" s="33"/>
      <c r="AK307" s="33"/>
      <c r="AL307" s="83"/>
      <c r="AM307" s="86"/>
    </row>
    <row r="308" spans="1:39" ht="99.95" customHeight="1" x14ac:dyDescent="0.2">
      <c r="A308" s="33" t="s">
        <v>890</v>
      </c>
      <c r="B308" s="8" t="s">
        <v>838</v>
      </c>
      <c r="C308" s="33"/>
      <c r="D308" s="4">
        <v>307</v>
      </c>
      <c r="E308" s="52"/>
      <c r="F308" s="52"/>
      <c r="G308" s="52"/>
      <c r="H308" s="30">
        <v>-45.876201999999999</v>
      </c>
      <c r="I308" s="30">
        <v>166.97800000000001</v>
      </c>
      <c r="J308" s="33" t="s">
        <v>921</v>
      </c>
      <c r="K308" s="83"/>
      <c r="L308" s="83"/>
      <c r="M308" s="83"/>
      <c r="N308" s="83"/>
      <c r="O308" s="30"/>
      <c r="P308" s="30">
        <v>992604.08902299998</v>
      </c>
      <c r="Q308" s="30">
        <f>Table17[[#This Row],[ThDA1]]/1000000</f>
        <v>0.99260408902300001</v>
      </c>
      <c r="R308" s="30">
        <f>Table17[[#This Row],[ThDA1]]/100*5</f>
        <v>49630.204451149999</v>
      </c>
      <c r="S308" s="30">
        <v>936446.43539300002</v>
      </c>
      <c r="T308" s="30">
        <f>Table17[[#This Row],[TwDA1]]/100*5</f>
        <v>46822.32176965</v>
      </c>
      <c r="U308" s="30"/>
      <c r="V308" s="30">
        <v>0.99260408902300001</v>
      </c>
      <c r="W308" s="30">
        <f>Table17[[#This Row],[DA]]*1000000</f>
        <v>992604.08902299998</v>
      </c>
      <c r="X308" s="30">
        <f>0.02*POWER(Table17[[#This Row],[ThDA2]],1.95)</f>
        <v>1.9712572905268164E-2</v>
      </c>
      <c r="Y308" s="30"/>
      <c r="Z308" s="30"/>
      <c r="AA308" s="84">
        <f>0.02*POWER(Table17[[#This Row],[ThDA2]],1.95)</f>
        <v>1.9712572905268164E-2</v>
      </c>
      <c r="AB308" s="33"/>
      <c r="AC308" s="33"/>
      <c r="AD308" s="33" t="s">
        <v>27</v>
      </c>
      <c r="AE308" s="85"/>
      <c r="AF308" s="30"/>
      <c r="AG308" s="33"/>
      <c r="AH308" s="33"/>
      <c r="AI308" s="33"/>
      <c r="AJ308" s="33"/>
      <c r="AK308" s="33"/>
      <c r="AL308" s="83"/>
      <c r="AM308" s="86"/>
    </row>
    <row r="309" spans="1:39" ht="99.95" customHeight="1" x14ac:dyDescent="0.2">
      <c r="A309" s="33" t="s">
        <v>856</v>
      </c>
      <c r="B309" s="8" t="s">
        <v>838</v>
      </c>
      <c r="C309" s="33"/>
      <c r="D309" s="83">
        <v>308</v>
      </c>
      <c r="E309" s="52"/>
      <c r="F309" s="52"/>
      <c r="G309" s="52"/>
      <c r="H309" s="30">
        <v>-42.113098000000001</v>
      </c>
      <c r="I309" s="30">
        <v>172.87299999999999</v>
      </c>
      <c r="J309" s="33" t="s">
        <v>380</v>
      </c>
      <c r="K309" s="83"/>
      <c r="L309" s="83"/>
      <c r="M309" s="83"/>
      <c r="N309" s="83"/>
      <c r="O309" s="30"/>
      <c r="P309" s="30">
        <v>174152.34437599999</v>
      </c>
      <c r="Q309" s="30">
        <f>Table17[[#This Row],[ThDA1]]/1000000</f>
        <v>0.174152344376</v>
      </c>
      <c r="R309" s="30">
        <f>Table17[[#This Row],[ThDA1]]/100*5</f>
        <v>8707.6172188</v>
      </c>
      <c r="S309" s="30">
        <v>159660.01436500001</v>
      </c>
      <c r="T309" s="30">
        <f>Table17[[#This Row],[TwDA1]]/100*5</f>
        <v>7983.0007182500003</v>
      </c>
      <c r="U309" s="30"/>
      <c r="V309" s="30">
        <v>0.174152344376</v>
      </c>
      <c r="W309" s="30">
        <f>Table17[[#This Row],[DA]]*1000000</f>
        <v>174152.34437599999</v>
      </c>
      <c r="X309" s="30">
        <f>12*(POWER(Table17[[#This Row],[ThDA1]],0.66))</f>
        <v>34529.84275659694</v>
      </c>
      <c r="Y309" s="30"/>
      <c r="Z309" s="30"/>
      <c r="AA309" s="84">
        <f>0.02*POWER(Table17[[#This Row],[ThDA2]],1.95)</f>
        <v>6.6197590148065421E-4</v>
      </c>
      <c r="AB309" s="33"/>
      <c r="AC309" s="33"/>
      <c r="AD309" s="33" t="s">
        <v>27</v>
      </c>
      <c r="AE309" s="85"/>
      <c r="AF309" s="30"/>
      <c r="AG309" s="33"/>
      <c r="AH309" s="33"/>
      <c r="AI309" s="33"/>
      <c r="AJ309" s="33"/>
      <c r="AK309" s="83" t="s">
        <v>857</v>
      </c>
      <c r="AL309" s="83"/>
      <c r="AM309" s="86"/>
    </row>
    <row r="310" spans="1:39" ht="99.95" customHeight="1" x14ac:dyDescent="0.2">
      <c r="A310" s="33" t="s">
        <v>858</v>
      </c>
      <c r="B310" s="8" t="s">
        <v>838</v>
      </c>
      <c r="C310" s="33"/>
      <c r="D310" s="4">
        <v>309</v>
      </c>
      <c r="E310" s="52"/>
      <c r="F310" s="52"/>
      <c r="G310" s="52"/>
      <c r="H310" s="30">
        <v>-42.146900000000002</v>
      </c>
      <c r="I310" s="30">
        <v>172.79900000000001</v>
      </c>
      <c r="J310" s="33" t="s">
        <v>380</v>
      </c>
      <c r="K310" s="83"/>
      <c r="L310" s="83"/>
      <c r="M310" s="83"/>
      <c r="N310" s="83"/>
      <c r="O310" s="30"/>
      <c r="P310" s="30">
        <v>919581.69248500001</v>
      </c>
      <c r="Q310" s="30">
        <f>Table17[[#This Row],[ThDA1]]/1000000</f>
        <v>0.91958169248499999</v>
      </c>
      <c r="R310" s="30">
        <f>Table17[[#This Row],[ThDA1]]/100*5</f>
        <v>45979.084624249997</v>
      </c>
      <c r="S310" s="30">
        <v>883504.91591400001</v>
      </c>
      <c r="T310" s="30">
        <f>Table17[[#This Row],[TwDA1]]/100*5</f>
        <v>44175.245795700001</v>
      </c>
      <c r="U310" s="30"/>
      <c r="V310" s="30">
        <v>0.91958169248499999</v>
      </c>
      <c r="W310" s="30">
        <f>Table17[[#This Row],[DA]]*1000000</f>
        <v>919581.69248500001</v>
      </c>
      <c r="X310" s="30">
        <f>12*(POWER(Table17[[#This Row],[ThDA1]],0.66))</f>
        <v>103550.17923522441</v>
      </c>
      <c r="Y310" s="30"/>
      <c r="Z310" s="30"/>
      <c r="AA310" s="84">
        <f>0.02*POWER(Table17[[#This Row],[ThDA2]],1.95)</f>
        <v>1.6983653190845154E-2</v>
      </c>
      <c r="AB310" s="33"/>
      <c r="AC310" s="33"/>
      <c r="AD310" s="33" t="s">
        <v>27</v>
      </c>
      <c r="AE310" s="85"/>
      <c r="AF310" s="30"/>
      <c r="AG310" s="33"/>
      <c r="AH310" s="33"/>
      <c r="AI310" s="33"/>
      <c r="AJ310" s="33"/>
      <c r="AK310" s="83" t="s">
        <v>859</v>
      </c>
      <c r="AL310" s="83"/>
      <c r="AM310" s="86"/>
    </row>
    <row r="311" spans="1:39" ht="99.95" customHeight="1" x14ac:dyDescent="0.2">
      <c r="A311" s="33" t="s">
        <v>884</v>
      </c>
      <c r="B311" s="8" t="s">
        <v>838</v>
      </c>
      <c r="C311" s="33"/>
      <c r="D311" s="4">
        <v>310</v>
      </c>
      <c r="E311" s="52"/>
      <c r="F311" s="52"/>
      <c r="G311" s="52"/>
      <c r="H311" s="30">
        <v>-45.274799000000002</v>
      </c>
      <c r="I311" s="30">
        <v>167.464</v>
      </c>
      <c r="J311" s="33" t="s">
        <v>367</v>
      </c>
      <c r="K311" s="83"/>
      <c r="L311" s="83"/>
      <c r="M311" s="83"/>
      <c r="N311" s="83"/>
      <c r="O311" s="30"/>
      <c r="P311" s="30">
        <v>1037741.80623</v>
      </c>
      <c r="Q311" s="30">
        <f>Table17[[#This Row],[ThDA1]]/1000000</f>
        <v>1.0377418062299999</v>
      </c>
      <c r="R311" s="30">
        <f>Table17[[#This Row],[ThDA1]]/100*5</f>
        <v>51887.090311499996</v>
      </c>
      <c r="S311" s="30">
        <v>924642.46052199998</v>
      </c>
      <c r="T311" s="30">
        <f>Table17[[#This Row],[TwDA1]]/100*5</f>
        <v>46232.123026100002</v>
      </c>
      <c r="U311" s="30"/>
      <c r="V311" s="30">
        <v>1.0377418062299999</v>
      </c>
      <c r="W311" s="30">
        <f>Table17[[#This Row],[DA]]*1000000</f>
        <v>1037741.8062299999</v>
      </c>
      <c r="X311" s="30">
        <f>12*(POWER(Table17[[#This Row],[ThDA1]],0.66))</f>
        <v>112150.23620570055</v>
      </c>
      <c r="Y311" s="30"/>
      <c r="Z311" s="30"/>
      <c r="AA311" s="84">
        <f>0.02*POWER(Table17[[#This Row],[ThDA2]],1.95)</f>
        <v>2.1498301830127096E-2</v>
      </c>
      <c r="AB311" s="33"/>
      <c r="AC311" s="33"/>
      <c r="AD311" s="33" t="s">
        <v>27</v>
      </c>
      <c r="AE311" s="85"/>
      <c r="AF311" s="30"/>
      <c r="AG311" s="33"/>
      <c r="AH311" s="33"/>
      <c r="AI311" s="33"/>
      <c r="AJ311" s="33"/>
      <c r="AK311" s="33"/>
      <c r="AL311" s="83"/>
      <c r="AM311" s="86"/>
    </row>
    <row r="312" spans="1:39" ht="99.95" customHeight="1" x14ac:dyDescent="0.2">
      <c r="A312" s="33" t="s">
        <v>902</v>
      </c>
      <c r="B312" s="8" t="s">
        <v>838</v>
      </c>
      <c r="C312" s="33"/>
      <c r="D312" s="83">
        <v>311</v>
      </c>
      <c r="E312" s="52"/>
      <c r="F312" s="52"/>
      <c r="G312" s="52"/>
      <c r="H312" s="30">
        <v>-44.034697999999999</v>
      </c>
      <c r="I312" s="30">
        <v>169.46898999999999</v>
      </c>
      <c r="J312" s="33" t="s">
        <v>393</v>
      </c>
      <c r="K312" s="83"/>
      <c r="L312" s="83"/>
      <c r="M312" s="83">
        <v>1992</v>
      </c>
      <c r="N312" s="83">
        <v>1992</v>
      </c>
      <c r="O312" s="30"/>
      <c r="P312" s="30">
        <v>165855.65409699999</v>
      </c>
      <c r="Q312" s="30">
        <f>Table17[[#This Row],[ThDA1]]/1000000</f>
        <v>0.16585565409699998</v>
      </c>
      <c r="R312" s="30">
        <f>Table17[[#This Row],[ThDA1]]/100*5</f>
        <v>8292.7827048500003</v>
      </c>
      <c r="S312" s="30">
        <v>146086.79811199999</v>
      </c>
      <c r="T312" s="30">
        <f>Table17[[#This Row],[TwDA1]]/100*5</f>
        <v>7304.3399055999998</v>
      </c>
      <c r="U312" s="30"/>
      <c r="V312" s="30">
        <v>0.16585565409699998</v>
      </c>
      <c r="W312" s="30">
        <f>Table17[[#This Row],[DA]]*1000000</f>
        <v>165855.65409699999</v>
      </c>
      <c r="X312" s="30">
        <f>12*(POWER(Table17[[#This Row],[ThDA1]],0.66))</f>
        <v>33435.146602113142</v>
      </c>
      <c r="Y312" s="30"/>
      <c r="Z312" s="30"/>
      <c r="AA312" s="84">
        <f>0.02*POWER(Table17[[#This Row],[ThDA2]],1.95)</f>
        <v>6.0187186787010057E-4</v>
      </c>
      <c r="AB312" s="33"/>
      <c r="AC312" s="33"/>
      <c r="AD312" s="33" t="s">
        <v>27</v>
      </c>
      <c r="AE312" s="85"/>
      <c r="AF312" s="30"/>
      <c r="AG312" s="33"/>
      <c r="AH312" s="33"/>
      <c r="AI312" s="33"/>
      <c r="AJ312" s="33"/>
      <c r="AK312" s="33"/>
      <c r="AL312" s="83"/>
      <c r="AM312" s="86"/>
    </row>
    <row r="313" spans="1:39" ht="99.95" customHeight="1" x14ac:dyDescent="0.2">
      <c r="A313" s="33" t="s">
        <v>905</v>
      </c>
      <c r="B313" s="8" t="s">
        <v>838</v>
      </c>
      <c r="C313" s="33"/>
      <c r="D313" s="4">
        <v>312</v>
      </c>
      <c r="E313" s="52"/>
      <c r="F313" s="52"/>
      <c r="G313" s="52"/>
      <c r="H313" s="87">
        <v>-45.304501000000002</v>
      </c>
      <c r="I313" s="87">
        <v>167.405</v>
      </c>
      <c r="J313" s="33" t="s">
        <v>367</v>
      </c>
      <c r="K313" s="83"/>
      <c r="L313" s="83"/>
      <c r="M313" s="83"/>
      <c r="N313" s="83"/>
      <c r="O313" s="30"/>
      <c r="P313" s="30">
        <v>991877.90454799996</v>
      </c>
      <c r="Q313" s="30">
        <f>Table17[[#This Row],[ThDA1]]/1000000</f>
        <v>0.99187790454799996</v>
      </c>
      <c r="R313" s="30">
        <f>Table17[[#This Row],[ThDA1]]/100*5</f>
        <v>49593.895227399997</v>
      </c>
      <c r="S313" s="30">
        <v>885338.92994399997</v>
      </c>
      <c r="T313" s="30">
        <f>Table17[[#This Row],[TwDA1]]/100*5</f>
        <v>44266.946497199999</v>
      </c>
      <c r="U313" s="30"/>
      <c r="V313" s="30">
        <v>0.99187790454799996</v>
      </c>
      <c r="W313" s="30">
        <f>Table17[[#This Row],[DA]]*1000000</f>
        <v>991877.90454799996</v>
      </c>
      <c r="X313" s="30">
        <f>12*(POWER(Table17[[#This Row],[ThDA1]],0.66))</f>
        <v>108853.81854683874</v>
      </c>
      <c r="Y313" s="30"/>
      <c r="Z313" s="30"/>
      <c r="AA313" s="84">
        <f>0.02*POWER(Table17[[#This Row],[ThDA2]],1.95)</f>
        <v>1.9684460508404417E-2</v>
      </c>
      <c r="AB313" s="33"/>
      <c r="AC313" s="33"/>
      <c r="AD313" s="33" t="s">
        <v>27</v>
      </c>
      <c r="AE313" s="85"/>
      <c r="AF313" s="30"/>
      <c r="AG313" s="33"/>
      <c r="AH313" s="33"/>
      <c r="AI313" s="33"/>
      <c r="AJ313" s="33"/>
      <c r="AK313" s="33"/>
      <c r="AL313" s="83"/>
      <c r="AM313" s="86"/>
    </row>
    <row r="314" spans="1:39" ht="99.95" customHeight="1" x14ac:dyDescent="0.2">
      <c r="A314" s="33" t="s">
        <v>907</v>
      </c>
      <c r="B314" s="8" t="s">
        <v>838</v>
      </c>
      <c r="C314" s="33"/>
      <c r="D314" s="4">
        <v>313</v>
      </c>
      <c r="E314" s="52"/>
      <c r="F314" s="52"/>
      <c r="G314" s="52"/>
      <c r="H314" s="87">
        <v>-43.512402000000002</v>
      </c>
      <c r="I314" s="87">
        <v>170.26199</v>
      </c>
      <c r="J314" s="33" t="s">
        <v>366</v>
      </c>
      <c r="K314" s="83"/>
      <c r="L314" s="83"/>
      <c r="M314" s="88" t="s">
        <v>910</v>
      </c>
      <c r="N314" s="83">
        <v>2013</v>
      </c>
      <c r="O314" s="30"/>
      <c r="P314" s="30">
        <v>17874.160144000001</v>
      </c>
      <c r="Q314" s="30">
        <f>Table17[[#This Row],[ThDA1]]/1000000</f>
        <v>1.7874160144000003E-2</v>
      </c>
      <c r="R314" s="30">
        <f>Table17[[#This Row],[ThDA1]]/100*5</f>
        <v>893.70800720000011</v>
      </c>
      <c r="S314" s="30">
        <v>13692.114674</v>
      </c>
      <c r="T314" s="30">
        <f>Table17[[#This Row],[TwDA1]]/100*5</f>
        <v>684.60573370000009</v>
      </c>
      <c r="U314" s="30"/>
      <c r="V314" s="30">
        <v>1.7874160144000003E-2</v>
      </c>
      <c r="W314" s="30">
        <f>Table17[[#This Row],[DA]]*1000000</f>
        <v>17874.160144000001</v>
      </c>
      <c r="X314" s="30">
        <f>12*(POWER(Table17[[#This Row],[ThDA1]],0.66))</f>
        <v>7685.1114764224658</v>
      </c>
      <c r="Y314" s="30"/>
      <c r="Z314" s="30"/>
      <c r="AA314" s="84">
        <f>0.02*POWER(Table17[[#This Row],[ThDA2]],1.95)</f>
        <v>7.8139387526406566E-6</v>
      </c>
      <c r="AB314" s="33"/>
      <c r="AC314" s="33"/>
      <c r="AD314" s="33" t="s">
        <v>27</v>
      </c>
      <c r="AE314" s="85"/>
      <c r="AF314" s="30"/>
      <c r="AG314" s="33"/>
      <c r="AH314" s="33"/>
      <c r="AI314" s="33"/>
      <c r="AJ314" s="33"/>
      <c r="AK314" s="33"/>
      <c r="AL314" s="83"/>
      <c r="AM314" s="86"/>
    </row>
    <row r="315" spans="1:39" ht="99.95" customHeight="1" x14ac:dyDescent="0.2">
      <c r="A315" s="33" t="s">
        <v>908</v>
      </c>
      <c r="B315" s="8" t="s">
        <v>838</v>
      </c>
      <c r="C315" s="33"/>
      <c r="D315" s="83">
        <v>314</v>
      </c>
      <c r="E315" s="52"/>
      <c r="F315" s="52"/>
      <c r="G315" s="52"/>
      <c r="H315" s="87">
        <v>-43.512900999999999</v>
      </c>
      <c r="I315" s="87">
        <v>170.23500000000001</v>
      </c>
      <c r="J315" s="33" t="s">
        <v>388</v>
      </c>
      <c r="K315" s="83"/>
      <c r="L315" s="83"/>
      <c r="M315" s="88" t="s">
        <v>911</v>
      </c>
      <c r="N315" s="83">
        <v>2012</v>
      </c>
      <c r="O315" s="30"/>
      <c r="P315" s="30">
        <v>4801.5224559999997</v>
      </c>
      <c r="Q315" s="30">
        <f>Table17[[#This Row],[ThDA1]]/1000000</f>
        <v>4.8015224559999998E-3</v>
      </c>
      <c r="R315" s="30">
        <f>Table17[[#This Row],[ThDA1]]/100*5</f>
        <v>240.07612280000001</v>
      </c>
      <c r="S315" s="30">
        <v>4682.1720949999999</v>
      </c>
      <c r="T315" s="30">
        <f>Table17[[#This Row],[TwDA1]]/100*5</f>
        <v>234.10860474999998</v>
      </c>
      <c r="U315" s="30"/>
      <c r="V315" s="30">
        <v>4.8015224559999998E-3</v>
      </c>
      <c r="W315" s="30">
        <f>Table17[[#This Row],[DA]]*1000000</f>
        <v>4801.5224559999997</v>
      </c>
      <c r="X315" s="30">
        <f>12*(POWER(Table17[[#This Row],[ThDA1]],0.66))</f>
        <v>3227.6866243733998</v>
      </c>
      <c r="Y315" s="30"/>
      <c r="Z315" s="30"/>
      <c r="AA315" s="84">
        <f>0.02*POWER(Table17[[#This Row],[ThDA2]],1.95)</f>
        <v>6.0216980709397586E-7</v>
      </c>
      <c r="AB315" s="33"/>
      <c r="AC315" s="33"/>
      <c r="AD315" s="33" t="s">
        <v>27</v>
      </c>
      <c r="AE315" s="85"/>
      <c r="AF315" s="30"/>
      <c r="AG315" s="33"/>
      <c r="AH315" s="33"/>
      <c r="AI315" s="33"/>
      <c r="AJ315" s="33"/>
      <c r="AK315" s="33"/>
      <c r="AL315" s="83"/>
      <c r="AM315" s="86"/>
    </row>
    <row r="316" spans="1:39" ht="99.95" customHeight="1" thickBot="1" x14ac:dyDescent="0.25">
      <c r="A316" s="89" t="s">
        <v>909</v>
      </c>
      <c r="B316" s="107" t="s">
        <v>838</v>
      </c>
      <c r="C316" s="89"/>
      <c r="D316" s="4">
        <v>315</v>
      </c>
      <c r="E316" s="90"/>
      <c r="F316" s="90"/>
      <c r="G316" s="90"/>
      <c r="H316" s="133">
        <v>-43.521900000000002</v>
      </c>
      <c r="I316" s="133">
        <v>170.21700000000001</v>
      </c>
      <c r="J316" s="89" t="s">
        <v>388</v>
      </c>
      <c r="K316" s="136"/>
      <c r="L316" s="136"/>
      <c r="M316" s="138" t="s">
        <v>911</v>
      </c>
      <c r="N316" s="136">
        <v>2012</v>
      </c>
      <c r="O316" s="91"/>
      <c r="P316" s="91">
        <v>7311.4759800000002</v>
      </c>
      <c r="Q316" s="91">
        <f>Table17[[#This Row],[ThDA1]]/1000000</f>
        <v>7.31147598E-3</v>
      </c>
      <c r="R316" s="91">
        <f>Table17[[#This Row],[ThDA1]]/100*5</f>
        <v>365.57379900000001</v>
      </c>
      <c r="S316" s="91">
        <v>7176.5973409999997</v>
      </c>
      <c r="T316" s="91">
        <f>Table17[[#This Row],[TwDA1]]/100*5</f>
        <v>358.82986705000002</v>
      </c>
      <c r="U316" s="91"/>
      <c r="V316" s="91">
        <v>7.31147598E-3</v>
      </c>
      <c r="W316" s="91">
        <f>Table17[[#This Row],[DA]]*1000000</f>
        <v>7311.4759800000002</v>
      </c>
      <c r="X316" s="91">
        <f>12*(POWER(Table17[[#This Row],[ThDA1]],0.66))</f>
        <v>4260.1469900010643</v>
      </c>
      <c r="Y316" s="91"/>
      <c r="Z316" s="91"/>
      <c r="AA316" s="145">
        <f>0.02*POWER(Table17[[#This Row],[ThDA2]],1.95)</f>
        <v>1.3672245812026072E-6</v>
      </c>
      <c r="AB316" s="89"/>
      <c r="AC316" s="89"/>
      <c r="AD316" s="89" t="s">
        <v>27</v>
      </c>
      <c r="AE316" s="152"/>
      <c r="AF316" s="91"/>
      <c r="AG316" s="89"/>
      <c r="AH316" s="89"/>
      <c r="AI316" s="89"/>
      <c r="AJ316" s="89"/>
      <c r="AK316" s="89"/>
      <c r="AL316" s="136"/>
      <c r="AM316" s="158"/>
    </row>
  </sheetData>
  <printOptions horizontalCentered="1" verticalCentered="1"/>
  <pageMargins left="0.23622047244094491" right="0.23622047244094491" top="0.74803149606299213" bottom="0.74803149606299213" header="0.31496062992125984" footer="0.31496062992125984"/>
  <pageSetup paperSize="150" scale="29" orientation="portrait" r:id="rId1"/>
  <headerFooter>
    <oddHeader>&amp;C&amp;72Rock-avalanche database
DRAFT</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workbookViewId="0"/>
  </sheetViews>
  <sheetFormatPr defaultRowHeight="15" x14ac:dyDescent="0.25"/>
  <cols>
    <col min="2" max="2" width="247.7109375" bestFit="1" customWidth="1"/>
  </cols>
  <sheetData>
    <row r="1" spans="1:2" x14ac:dyDescent="0.25">
      <c r="A1" s="59" t="s">
        <v>447</v>
      </c>
      <c r="B1" s="59" t="s">
        <v>479</v>
      </c>
    </row>
    <row r="2" spans="1:2" x14ac:dyDescent="0.25">
      <c r="A2" s="59" t="s">
        <v>448</v>
      </c>
      <c r="B2" s="59" t="s">
        <v>480</v>
      </c>
    </row>
    <row r="3" spans="1:2" x14ac:dyDescent="0.25">
      <c r="A3" s="59" t="s">
        <v>449</v>
      </c>
      <c r="B3" s="59" t="s">
        <v>842</v>
      </c>
    </row>
    <row r="4" spans="1:2" x14ac:dyDescent="0.25">
      <c r="A4" s="59" t="s">
        <v>841</v>
      </c>
      <c r="B4" s="59" t="s">
        <v>843</v>
      </c>
    </row>
    <row r="5" spans="1:2" x14ac:dyDescent="0.25">
      <c r="A5" s="59" t="s">
        <v>450</v>
      </c>
      <c r="B5" s="59" t="s">
        <v>481</v>
      </c>
    </row>
    <row r="6" spans="1:2" x14ac:dyDescent="0.25">
      <c r="A6" s="59" t="s">
        <v>451</v>
      </c>
      <c r="B6" s="59" t="s">
        <v>482</v>
      </c>
    </row>
    <row r="7" spans="1:2" x14ac:dyDescent="0.25">
      <c r="A7" s="59" t="s">
        <v>452</v>
      </c>
      <c r="B7" s="59" t="s">
        <v>483</v>
      </c>
    </row>
    <row r="8" spans="1:2" x14ac:dyDescent="0.25">
      <c r="A8" s="59" t="s">
        <v>453</v>
      </c>
      <c r="B8" s="59" t="s">
        <v>484</v>
      </c>
    </row>
    <row r="9" spans="1:2" x14ac:dyDescent="0.25">
      <c r="A9" s="59" t="s">
        <v>454</v>
      </c>
      <c r="B9" s="59" t="s">
        <v>485</v>
      </c>
    </row>
    <row r="10" spans="1:2" x14ac:dyDescent="0.25">
      <c r="A10" s="59" t="s">
        <v>455</v>
      </c>
      <c r="B10" s="59" t="s">
        <v>486</v>
      </c>
    </row>
    <row r="11" spans="1:2" x14ac:dyDescent="0.25">
      <c r="A11" s="59" t="s">
        <v>456</v>
      </c>
      <c r="B11" s="59" t="s">
        <v>487</v>
      </c>
    </row>
    <row r="12" spans="1:2" x14ac:dyDescent="0.25">
      <c r="A12" s="59" t="s">
        <v>457</v>
      </c>
      <c r="B12" s="59" t="s">
        <v>488</v>
      </c>
    </row>
    <row r="13" spans="1:2" x14ac:dyDescent="0.25">
      <c r="A13" s="59" t="s">
        <v>458</v>
      </c>
      <c r="B13" s="59" t="s">
        <v>489</v>
      </c>
    </row>
    <row r="14" spans="1:2" x14ac:dyDescent="0.25">
      <c r="A14" s="59" t="s">
        <v>459</v>
      </c>
      <c r="B14" s="59" t="s">
        <v>490</v>
      </c>
    </row>
    <row r="15" spans="1:2" x14ac:dyDescent="0.25">
      <c r="A15" s="59" t="s">
        <v>460</v>
      </c>
      <c r="B15" s="59" t="s">
        <v>502</v>
      </c>
    </row>
    <row r="16" spans="1:2" ht="17.25" x14ac:dyDescent="0.25">
      <c r="A16" s="59" t="s">
        <v>831</v>
      </c>
      <c r="B16" s="59" t="s">
        <v>844</v>
      </c>
    </row>
    <row r="17" spans="1:2" ht="17.25" x14ac:dyDescent="0.25">
      <c r="A17" s="59" t="s">
        <v>832</v>
      </c>
      <c r="B17" s="59" t="s">
        <v>845</v>
      </c>
    </row>
    <row r="18" spans="1:2" ht="17.25" x14ac:dyDescent="0.25">
      <c r="A18" s="59" t="s">
        <v>833</v>
      </c>
      <c r="B18" s="59" t="s">
        <v>846</v>
      </c>
    </row>
    <row r="19" spans="1:2" ht="17.25" x14ac:dyDescent="0.25">
      <c r="A19" s="59" t="s">
        <v>834</v>
      </c>
      <c r="B19" s="59" t="s">
        <v>847</v>
      </c>
    </row>
    <row r="20" spans="1:2" x14ac:dyDescent="0.25">
      <c r="A20" s="59" t="s">
        <v>835</v>
      </c>
      <c r="B20" s="59" t="s">
        <v>848</v>
      </c>
    </row>
    <row r="21" spans="1:2" ht="17.25" x14ac:dyDescent="0.25">
      <c r="A21" s="59" t="s">
        <v>462</v>
      </c>
      <c r="B21" s="59" t="s">
        <v>503</v>
      </c>
    </row>
    <row r="22" spans="1:2" x14ac:dyDescent="0.25">
      <c r="A22" s="59" t="s">
        <v>836</v>
      </c>
      <c r="B22" s="59" t="s">
        <v>849</v>
      </c>
    </row>
    <row r="23" spans="1:2" ht="17.25" x14ac:dyDescent="0.25">
      <c r="A23" s="59" t="s">
        <v>461</v>
      </c>
      <c r="B23" s="59" t="s">
        <v>850</v>
      </c>
    </row>
    <row r="24" spans="1:2" ht="17.25" x14ac:dyDescent="0.25">
      <c r="A24" s="59" t="s">
        <v>463</v>
      </c>
      <c r="B24" s="59" t="s">
        <v>504</v>
      </c>
    </row>
    <row r="25" spans="1:2" ht="17.25" x14ac:dyDescent="0.25">
      <c r="A25" s="59" t="s">
        <v>464</v>
      </c>
      <c r="B25" s="59" t="s">
        <v>505</v>
      </c>
    </row>
    <row r="26" spans="1:2" x14ac:dyDescent="0.25">
      <c r="A26" s="59" t="s">
        <v>837</v>
      </c>
      <c r="B26" s="59" t="s">
        <v>851</v>
      </c>
    </row>
    <row r="27" spans="1:2" x14ac:dyDescent="0.25">
      <c r="A27" s="59" t="s">
        <v>465</v>
      </c>
      <c r="B27" s="59" t="s">
        <v>491</v>
      </c>
    </row>
    <row r="28" spans="1:2" x14ac:dyDescent="0.25">
      <c r="A28" s="59" t="s">
        <v>466</v>
      </c>
      <c r="B28" s="59" t="s">
        <v>492</v>
      </c>
    </row>
    <row r="29" spans="1:2" x14ac:dyDescent="0.25">
      <c r="A29" s="59" t="s">
        <v>467</v>
      </c>
      <c r="B29" s="59" t="s">
        <v>493</v>
      </c>
    </row>
    <row r="30" spans="1:2" x14ac:dyDescent="0.25">
      <c r="A30" s="59" t="s">
        <v>468</v>
      </c>
      <c r="B30" s="59" t="s">
        <v>494</v>
      </c>
    </row>
    <row r="31" spans="1:2" x14ac:dyDescent="0.25">
      <c r="A31" s="59" t="s">
        <v>476</v>
      </c>
      <c r="B31" s="59" t="s">
        <v>495</v>
      </c>
    </row>
    <row r="32" spans="1:2" x14ac:dyDescent="0.25">
      <c r="A32" s="59" t="s">
        <v>469</v>
      </c>
      <c r="B32" s="59" t="s">
        <v>496</v>
      </c>
    </row>
    <row r="33" spans="1:2" x14ac:dyDescent="0.25">
      <c r="A33" s="59" t="s">
        <v>470</v>
      </c>
      <c r="B33" s="59" t="s">
        <v>497</v>
      </c>
    </row>
    <row r="34" spans="1:2" x14ac:dyDescent="0.25">
      <c r="A34" s="59" t="s">
        <v>471</v>
      </c>
      <c r="B34" s="59" t="s">
        <v>498</v>
      </c>
    </row>
    <row r="35" spans="1:2" x14ac:dyDescent="0.25">
      <c r="A35" s="59" t="s">
        <v>472</v>
      </c>
      <c r="B35" s="59" t="s">
        <v>499</v>
      </c>
    </row>
    <row r="36" spans="1:2" x14ac:dyDescent="0.25">
      <c r="A36" s="59" t="s">
        <v>473</v>
      </c>
      <c r="B36" s="59" t="s">
        <v>852</v>
      </c>
    </row>
    <row r="37" spans="1:2" x14ac:dyDescent="0.25">
      <c r="A37" s="59" t="s">
        <v>474</v>
      </c>
      <c r="B37" s="59" t="s">
        <v>500</v>
      </c>
    </row>
    <row r="38" spans="1:2" x14ac:dyDescent="0.25">
      <c r="A38" s="59" t="s">
        <v>475</v>
      </c>
      <c r="B38" s="59" t="s">
        <v>501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9"/>
  <sheetViews>
    <sheetView workbookViewId="0">
      <selection activeCell="B30" sqref="B30"/>
    </sheetView>
  </sheetViews>
  <sheetFormatPr defaultRowHeight="15" x14ac:dyDescent="0.25"/>
  <cols>
    <col min="2" max="2" width="41.42578125" bestFit="1" customWidth="1"/>
  </cols>
  <sheetData>
    <row r="1" spans="1:2" x14ac:dyDescent="0.25">
      <c r="A1">
        <v>1</v>
      </c>
      <c r="B1" t="s">
        <v>506</v>
      </c>
    </row>
    <row r="2" spans="1:2" x14ac:dyDescent="0.25">
      <c r="A2">
        <v>2</v>
      </c>
      <c r="B2" t="s">
        <v>90</v>
      </c>
    </row>
    <row r="3" spans="1:2" x14ac:dyDescent="0.25">
      <c r="A3">
        <v>3</v>
      </c>
      <c r="B3" t="s">
        <v>557</v>
      </c>
    </row>
    <row r="4" spans="1:2" x14ac:dyDescent="0.25">
      <c r="A4">
        <v>4</v>
      </c>
      <c r="B4" t="s">
        <v>507</v>
      </c>
    </row>
    <row r="5" spans="1:2" x14ac:dyDescent="0.25">
      <c r="A5">
        <v>5</v>
      </c>
      <c r="B5" t="s">
        <v>508</v>
      </c>
    </row>
    <row r="6" spans="1:2" x14ac:dyDescent="0.25">
      <c r="A6">
        <v>6</v>
      </c>
      <c r="B6" t="s">
        <v>509</v>
      </c>
    </row>
    <row r="7" spans="1:2" x14ac:dyDescent="0.25">
      <c r="A7">
        <v>7</v>
      </c>
      <c r="B7" t="s">
        <v>510</v>
      </c>
    </row>
    <row r="8" spans="1:2" x14ac:dyDescent="0.25">
      <c r="A8">
        <v>8</v>
      </c>
      <c r="B8" t="s">
        <v>511</v>
      </c>
    </row>
    <row r="9" spans="1:2" x14ac:dyDescent="0.25">
      <c r="A9">
        <v>9</v>
      </c>
      <c r="B9" t="s">
        <v>512</v>
      </c>
    </row>
    <row r="10" spans="1:2" x14ac:dyDescent="0.25">
      <c r="A10">
        <v>10</v>
      </c>
      <c r="B10" t="s">
        <v>513</v>
      </c>
    </row>
    <row r="11" spans="1:2" x14ac:dyDescent="0.25">
      <c r="A11">
        <v>11</v>
      </c>
      <c r="B11" t="s">
        <v>558</v>
      </c>
    </row>
    <row r="12" spans="1:2" x14ac:dyDescent="0.25">
      <c r="A12">
        <v>12</v>
      </c>
      <c r="B12" t="s">
        <v>514</v>
      </c>
    </row>
    <row r="13" spans="1:2" x14ac:dyDescent="0.25">
      <c r="A13">
        <v>13</v>
      </c>
      <c r="B13" t="s">
        <v>515</v>
      </c>
    </row>
    <row r="14" spans="1:2" x14ac:dyDescent="0.25">
      <c r="A14">
        <v>14</v>
      </c>
      <c r="B14" t="s">
        <v>112</v>
      </c>
    </row>
    <row r="15" spans="1:2" x14ac:dyDescent="0.25">
      <c r="A15">
        <v>15</v>
      </c>
      <c r="B15" t="s">
        <v>516</v>
      </c>
    </row>
    <row r="16" spans="1:2" x14ac:dyDescent="0.25">
      <c r="A16">
        <v>16</v>
      </c>
      <c r="B16" t="s">
        <v>559</v>
      </c>
    </row>
    <row r="17" spans="1:2" x14ac:dyDescent="0.25">
      <c r="A17">
        <v>17</v>
      </c>
      <c r="B17" t="s">
        <v>290</v>
      </c>
    </row>
    <row r="18" spans="1:2" x14ac:dyDescent="0.25">
      <c r="A18">
        <v>18</v>
      </c>
    </row>
    <row r="19" spans="1:2" x14ac:dyDescent="0.25">
      <c r="A19">
        <v>19</v>
      </c>
    </row>
    <row r="20" spans="1:2" x14ac:dyDescent="0.25">
      <c r="A20">
        <v>20</v>
      </c>
      <c r="B20" t="s">
        <v>517</v>
      </c>
    </row>
    <row r="21" spans="1:2" x14ac:dyDescent="0.25">
      <c r="A21">
        <v>21</v>
      </c>
      <c r="B21" t="s">
        <v>518</v>
      </c>
    </row>
    <row r="22" spans="1:2" x14ac:dyDescent="0.25">
      <c r="A22">
        <v>22</v>
      </c>
      <c r="B22" t="s">
        <v>519</v>
      </c>
    </row>
    <row r="23" spans="1:2" x14ac:dyDescent="0.25">
      <c r="A23">
        <v>23</v>
      </c>
      <c r="B23" t="s">
        <v>520</v>
      </c>
    </row>
    <row r="24" spans="1:2" x14ac:dyDescent="0.25">
      <c r="A24">
        <v>24</v>
      </c>
      <c r="B24" t="s">
        <v>521</v>
      </c>
    </row>
    <row r="25" spans="1:2" x14ac:dyDescent="0.25">
      <c r="A25">
        <v>25</v>
      </c>
      <c r="B25" t="s">
        <v>522</v>
      </c>
    </row>
    <row r="26" spans="1:2" x14ac:dyDescent="0.25">
      <c r="A26">
        <v>26</v>
      </c>
      <c r="B26" t="s">
        <v>351</v>
      </c>
    </row>
    <row r="27" spans="1:2" x14ac:dyDescent="0.25">
      <c r="A27">
        <v>27</v>
      </c>
      <c r="B27" t="s">
        <v>523</v>
      </c>
    </row>
    <row r="28" spans="1:2" x14ac:dyDescent="0.25">
      <c r="A28">
        <v>28</v>
      </c>
      <c r="B28" t="s">
        <v>524</v>
      </c>
    </row>
    <row r="29" spans="1:2" x14ac:dyDescent="0.25">
      <c r="A29">
        <v>29</v>
      </c>
      <c r="B29" t="s">
        <v>525</v>
      </c>
    </row>
    <row r="30" spans="1:2" x14ac:dyDescent="0.25">
      <c r="A30">
        <v>30</v>
      </c>
      <c r="B30" t="s">
        <v>526</v>
      </c>
    </row>
    <row r="31" spans="1:2" x14ac:dyDescent="0.25">
      <c r="A31">
        <v>31</v>
      </c>
      <c r="B31" t="s">
        <v>560</v>
      </c>
    </row>
    <row r="32" spans="1:2" x14ac:dyDescent="0.25">
      <c r="A32">
        <v>32</v>
      </c>
      <c r="B32" t="s">
        <v>527</v>
      </c>
    </row>
    <row r="33" spans="1:2" x14ac:dyDescent="0.25">
      <c r="A33">
        <v>33</v>
      </c>
      <c r="B33" t="s">
        <v>528</v>
      </c>
    </row>
    <row r="34" spans="1:2" x14ac:dyDescent="0.25">
      <c r="A34">
        <v>34</v>
      </c>
      <c r="B34" t="s">
        <v>529</v>
      </c>
    </row>
    <row r="35" spans="1:2" x14ac:dyDescent="0.25">
      <c r="A35">
        <v>35</v>
      </c>
      <c r="B35" t="s">
        <v>530</v>
      </c>
    </row>
    <row r="36" spans="1:2" x14ac:dyDescent="0.25">
      <c r="A36">
        <v>36</v>
      </c>
      <c r="B36" t="s">
        <v>531</v>
      </c>
    </row>
    <row r="37" spans="1:2" x14ac:dyDescent="0.25">
      <c r="A37">
        <v>37</v>
      </c>
      <c r="B37" t="s">
        <v>532</v>
      </c>
    </row>
    <row r="38" spans="1:2" x14ac:dyDescent="0.25">
      <c r="A38">
        <v>38</v>
      </c>
      <c r="B38" t="s">
        <v>533</v>
      </c>
    </row>
    <row r="39" spans="1:2" x14ac:dyDescent="0.25">
      <c r="A39">
        <v>39</v>
      </c>
      <c r="B39" t="s">
        <v>534</v>
      </c>
    </row>
    <row r="40" spans="1:2" x14ac:dyDescent="0.25">
      <c r="A40">
        <v>40</v>
      </c>
      <c r="B40" t="s">
        <v>561</v>
      </c>
    </row>
    <row r="41" spans="1:2" x14ac:dyDescent="0.25">
      <c r="A41">
        <v>41</v>
      </c>
      <c r="B41" t="s">
        <v>16</v>
      </c>
    </row>
    <row r="42" spans="1:2" x14ac:dyDescent="0.25">
      <c r="A42">
        <v>42</v>
      </c>
      <c r="B42" t="s">
        <v>535</v>
      </c>
    </row>
    <row r="43" spans="1:2" x14ac:dyDescent="0.25">
      <c r="A43">
        <v>43</v>
      </c>
      <c r="B43" t="s">
        <v>5</v>
      </c>
    </row>
    <row r="44" spans="1:2" x14ac:dyDescent="0.25">
      <c r="A44">
        <v>44</v>
      </c>
      <c r="B44" t="s">
        <v>562</v>
      </c>
    </row>
    <row r="45" spans="1:2" x14ac:dyDescent="0.25">
      <c r="A45">
        <v>45</v>
      </c>
      <c r="B45" t="s">
        <v>536</v>
      </c>
    </row>
    <row r="46" spans="1:2" x14ac:dyDescent="0.25">
      <c r="A46">
        <v>46</v>
      </c>
      <c r="B46" t="s">
        <v>537</v>
      </c>
    </row>
    <row r="47" spans="1:2" x14ac:dyDescent="0.25">
      <c r="A47">
        <v>47</v>
      </c>
      <c r="B47" t="s">
        <v>538</v>
      </c>
    </row>
    <row r="48" spans="1:2" x14ac:dyDescent="0.25">
      <c r="A48">
        <v>48</v>
      </c>
      <c r="B48" t="s">
        <v>539</v>
      </c>
    </row>
    <row r="49" spans="1:2" x14ac:dyDescent="0.25">
      <c r="A49">
        <v>49</v>
      </c>
      <c r="B49" t="s">
        <v>540</v>
      </c>
    </row>
    <row r="50" spans="1:2" x14ac:dyDescent="0.25">
      <c r="A50">
        <v>50</v>
      </c>
      <c r="B50" t="s">
        <v>541</v>
      </c>
    </row>
    <row r="51" spans="1:2" x14ac:dyDescent="0.25">
      <c r="A51">
        <v>51</v>
      </c>
      <c r="B51" t="s">
        <v>542</v>
      </c>
    </row>
    <row r="52" spans="1:2" x14ac:dyDescent="0.25">
      <c r="A52">
        <v>52</v>
      </c>
      <c r="B52" t="s">
        <v>543</v>
      </c>
    </row>
    <row r="53" spans="1:2" x14ac:dyDescent="0.25">
      <c r="A53">
        <v>53</v>
      </c>
      <c r="B53" t="s">
        <v>544</v>
      </c>
    </row>
    <row r="54" spans="1:2" x14ac:dyDescent="0.25">
      <c r="A54">
        <v>54</v>
      </c>
      <c r="B54" t="s">
        <v>545</v>
      </c>
    </row>
    <row r="55" spans="1:2" x14ac:dyDescent="0.25">
      <c r="A55">
        <v>55</v>
      </c>
      <c r="B55" t="s">
        <v>546</v>
      </c>
    </row>
    <row r="56" spans="1:2" x14ac:dyDescent="0.25">
      <c r="A56">
        <v>56</v>
      </c>
      <c r="B56" t="s">
        <v>547</v>
      </c>
    </row>
    <row r="57" spans="1:2" x14ac:dyDescent="0.25">
      <c r="A57">
        <v>57</v>
      </c>
      <c r="B57" t="s">
        <v>548</v>
      </c>
    </row>
    <row r="58" spans="1:2" x14ac:dyDescent="0.25">
      <c r="A58">
        <v>58</v>
      </c>
      <c r="B58" t="s">
        <v>549</v>
      </c>
    </row>
    <row r="59" spans="1:2" x14ac:dyDescent="0.25">
      <c r="A59">
        <v>59</v>
      </c>
      <c r="B59" t="s">
        <v>550</v>
      </c>
    </row>
    <row r="60" spans="1:2" x14ac:dyDescent="0.25">
      <c r="A60">
        <v>60</v>
      </c>
      <c r="B60" t="s">
        <v>551</v>
      </c>
    </row>
    <row r="61" spans="1:2" x14ac:dyDescent="0.25">
      <c r="A61">
        <v>61</v>
      </c>
      <c r="B61" t="s">
        <v>21</v>
      </c>
    </row>
    <row r="62" spans="1:2" x14ac:dyDescent="0.25">
      <c r="A62">
        <v>62</v>
      </c>
      <c r="B62" t="s">
        <v>354</v>
      </c>
    </row>
    <row r="63" spans="1:2" x14ac:dyDescent="0.25">
      <c r="A63">
        <v>63</v>
      </c>
      <c r="B63" t="s">
        <v>68</v>
      </c>
    </row>
    <row r="64" spans="1:2" x14ac:dyDescent="0.25">
      <c r="A64">
        <v>64</v>
      </c>
      <c r="B64" t="s">
        <v>552</v>
      </c>
    </row>
    <row r="65" spans="1:2" x14ac:dyDescent="0.25">
      <c r="A65">
        <v>65</v>
      </c>
      <c r="B65" t="s">
        <v>553</v>
      </c>
    </row>
    <row r="66" spans="1:2" x14ac:dyDescent="0.25">
      <c r="A66">
        <v>66</v>
      </c>
      <c r="B66" t="s">
        <v>554</v>
      </c>
    </row>
    <row r="67" spans="1:2" x14ac:dyDescent="0.25">
      <c r="A67">
        <v>67</v>
      </c>
      <c r="B67" t="s">
        <v>563</v>
      </c>
    </row>
    <row r="68" spans="1:2" x14ac:dyDescent="0.25">
      <c r="A68">
        <v>68</v>
      </c>
      <c r="B68" t="s">
        <v>555</v>
      </c>
    </row>
    <row r="69" spans="1:2" x14ac:dyDescent="0.25">
      <c r="A69">
        <v>69</v>
      </c>
      <c r="B69" t="s">
        <v>556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AM47"/>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Rock-Avalanche Inventory</vt:lpstr>
      <vt:lpstr>Key for inventory columns</vt:lpstr>
      <vt:lpstr>References</vt:lpstr>
      <vt:lpstr>Sheet2</vt:lpstr>
      <vt:lpstr>'Rock-Avalanche Inventory'!Print_Area</vt:lpstr>
    </vt:vector>
  </TitlesOfParts>
  <Company>Northumbria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rupert.bainbridge</dc:creator>
  <cp:lastModifiedBy>rupert.bainbridge</cp:lastModifiedBy>
  <cp:lastPrinted>2016-03-10T15:07:10Z</cp:lastPrinted>
  <dcterms:created xsi:type="dcterms:W3CDTF">2014-11-13T15:11:28Z</dcterms:created>
  <dcterms:modified xsi:type="dcterms:W3CDTF">2017-03-15T11:41:40Z</dcterms:modified>
</cp:coreProperties>
</file>